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Sportarten\Faustball\Feldrunde 2018\"/>
    </mc:Choice>
  </mc:AlternateContent>
  <bookViews>
    <workbookView xWindow="0" yWindow="0" windowWidth="28770" windowHeight="12225" tabRatio="801" activeTab="9"/>
  </bookViews>
  <sheets>
    <sheet name="Ausschreibung" sheetId="80" r:id="rId1"/>
    <sheet name="Spielplan" sheetId="81" r:id="rId2"/>
    <sheet name="Checkliste" sheetId="10" r:id="rId3"/>
    <sheet name="VR 1. Spieltag" sheetId="82" r:id="rId4"/>
    <sheet name="VR 2. Spieltag" sheetId="83" r:id="rId5"/>
    <sheet name="LLM" sheetId="84" r:id="rId6"/>
    <sheet name="WM" sheetId="85" r:id="rId7"/>
    <sheet name="Abschlusstabelle" sheetId="9" r:id="rId8"/>
    <sheet name="STB-Jugendregelungen" sheetId="76" r:id="rId9"/>
    <sheet name="LSO_auf_Basis_SpOF" sheetId="77" r:id="rId10"/>
  </sheets>
  <definedNames>
    <definedName name="_xlnm.Print_Area" localSheetId="0">Ausschreibung!$A$1:$D$33</definedName>
    <definedName name="Z_871E5D68_8565_455E_BC33_30935FE2EAF8_.wvu.Cols" localSheetId="5" hidden="1">LLM!$R$1:$R$65533</definedName>
    <definedName name="Z_871E5D68_8565_455E_BC33_30935FE2EAF8_.wvu.Cols" localSheetId="3" hidden="1">'VR 1. Spieltag'!$S$1:$S$65539</definedName>
    <definedName name="Z_871E5D68_8565_455E_BC33_30935FE2EAF8_.wvu.Cols" localSheetId="4" hidden="1">'VR 2. Spieltag'!$S$1:$S$65539</definedName>
    <definedName name="Z_871E5D68_8565_455E_BC33_30935FE2EAF8_.wvu.Cols" localSheetId="6" hidden="1">WM!$R$1:$R$65534</definedName>
  </definedNames>
  <calcPr calcId="162913" iterateDelta="1E-4"/>
</workbook>
</file>

<file path=xl/calcChain.xml><?xml version="1.0" encoding="utf-8"?>
<calcChain xmlns="http://schemas.openxmlformats.org/spreadsheetml/2006/main">
  <c r="AA25" i="84" l="1"/>
  <c r="AG49" i="84"/>
  <c r="AE49" i="84"/>
  <c r="AG48" i="84"/>
  <c r="AE48" i="84"/>
  <c r="AG45" i="84"/>
  <c r="AE45" i="84"/>
  <c r="AG42" i="84"/>
  <c r="AE42" i="84"/>
  <c r="AG39" i="84"/>
  <c r="AE39" i="84"/>
  <c r="AG36" i="84"/>
  <c r="AE36" i="84"/>
  <c r="AG34" i="84"/>
  <c r="AE34" i="84"/>
  <c r="AG33" i="84"/>
  <c r="AE33" i="84"/>
  <c r="AG30" i="84"/>
  <c r="AE30" i="84"/>
  <c r="AG27" i="84"/>
  <c r="AE27" i="84"/>
  <c r="AG24" i="84"/>
  <c r="AE24" i="84"/>
  <c r="AG54" i="85"/>
  <c r="AE54" i="85"/>
  <c r="AG52" i="85"/>
  <c r="AE52" i="85"/>
  <c r="AG50" i="85"/>
  <c r="AE50" i="85"/>
  <c r="AG48" i="85"/>
  <c r="AE48" i="85"/>
  <c r="AG46" i="85"/>
  <c r="AE46" i="85"/>
  <c r="AG44" i="85"/>
  <c r="AE44" i="85"/>
  <c r="AG42" i="85"/>
  <c r="AE42" i="85"/>
  <c r="AG40" i="85"/>
  <c r="AE40" i="85"/>
  <c r="AG38" i="85"/>
  <c r="AE38" i="85"/>
  <c r="AG31" i="85"/>
  <c r="AE31" i="85"/>
  <c r="AG25" i="85"/>
  <c r="AE25" i="85"/>
  <c r="G34" i="85" l="1"/>
  <c r="E34" i="85"/>
  <c r="G33" i="85"/>
  <c r="E33" i="85"/>
  <c r="K30" i="85"/>
  <c r="G30" i="85"/>
  <c r="E30" i="85"/>
  <c r="K28" i="85"/>
  <c r="G28" i="85"/>
  <c r="E28" i="85"/>
  <c r="K27" i="85"/>
  <c r="G27" i="85"/>
  <c r="K24" i="85"/>
  <c r="G24" i="85"/>
  <c r="E27" i="85"/>
  <c r="E24" i="85"/>
  <c r="AC54" i="85"/>
  <c r="AA54" i="85"/>
  <c r="AC52" i="85"/>
  <c r="AA52" i="85"/>
  <c r="AC50" i="85"/>
  <c r="AA50" i="85"/>
  <c r="AC48" i="85"/>
  <c r="AA48" i="85"/>
  <c r="AC46" i="85"/>
  <c r="AA46" i="85"/>
  <c r="AC44" i="85"/>
  <c r="AA44" i="85"/>
  <c r="AC42" i="85"/>
  <c r="AA42" i="85"/>
  <c r="AC40" i="85"/>
  <c r="AA40" i="85"/>
  <c r="AC38" i="85"/>
  <c r="AA38" i="85"/>
  <c r="AC36" i="85"/>
  <c r="AA36" i="85"/>
  <c r="AC34" i="85"/>
  <c r="AA34" i="85"/>
  <c r="AC33" i="85"/>
  <c r="AA33" i="85"/>
  <c r="AC31" i="85"/>
  <c r="AA31" i="85"/>
  <c r="AC30" i="85"/>
  <c r="AA30" i="85"/>
  <c r="AC28" i="85"/>
  <c r="AA28" i="85"/>
  <c r="AC27" i="85"/>
  <c r="AA27" i="85"/>
  <c r="AC25" i="85"/>
  <c r="AA25" i="85"/>
  <c r="AC24" i="85"/>
  <c r="AA24" i="85"/>
  <c r="AC49" i="84"/>
  <c r="AA49" i="84"/>
  <c r="AC48" i="84"/>
  <c r="AA48" i="84"/>
  <c r="AC46" i="84"/>
  <c r="AA46" i="84"/>
  <c r="AC45" i="84"/>
  <c r="AA45" i="84"/>
  <c r="AC43" i="84"/>
  <c r="AA43" i="84"/>
  <c r="AC42" i="84"/>
  <c r="AA42" i="84"/>
  <c r="AC40" i="84"/>
  <c r="AA40" i="84"/>
  <c r="AC39" i="84"/>
  <c r="AA39" i="84"/>
  <c r="AC37" i="84"/>
  <c r="AA37" i="84"/>
  <c r="AC36" i="84"/>
  <c r="AA36" i="84"/>
  <c r="AC34" i="84"/>
  <c r="AA34" i="84"/>
  <c r="AC33" i="84"/>
  <c r="AA33" i="84"/>
  <c r="AC31" i="84"/>
  <c r="AA31" i="84"/>
  <c r="AC30" i="84"/>
  <c r="AA30" i="84"/>
  <c r="AC28" i="84"/>
  <c r="AA28" i="84"/>
  <c r="AC27" i="84"/>
  <c r="AA27" i="84"/>
  <c r="AC24" i="84"/>
  <c r="AA24" i="84"/>
  <c r="AC25" i="84"/>
  <c r="AG46" i="84" l="1"/>
  <c r="J54" i="84" s="1"/>
  <c r="AE46" i="84"/>
  <c r="J55" i="84" s="1"/>
  <c r="AE40" i="84"/>
  <c r="I54" i="84" s="1"/>
  <c r="AG40" i="84"/>
  <c r="I53" i="84" s="1"/>
  <c r="AG31" i="84"/>
  <c r="G55" i="84" s="1"/>
  <c r="AE31" i="84"/>
  <c r="H53" i="84" s="1"/>
  <c r="AG43" i="84"/>
  <c r="J53" i="84" s="1"/>
  <c r="AE43" i="84"/>
  <c r="I55" i="84" s="1"/>
  <c r="AE37" i="84"/>
  <c r="H54" i="84" s="1"/>
  <c r="AG37" i="84"/>
  <c r="H55" i="84" s="1"/>
  <c r="AG28" i="85"/>
  <c r="G15" i="85" s="1"/>
  <c r="AE28" i="85"/>
  <c r="H13" i="85" s="1"/>
  <c r="AG24" i="85"/>
  <c r="G14" i="85" s="1"/>
  <c r="AE24" i="85"/>
  <c r="AG34" i="85"/>
  <c r="H20" i="85" s="1"/>
  <c r="AE34" i="85"/>
  <c r="H19" i="85" s="1"/>
  <c r="AG33" i="85"/>
  <c r="H15" i="85" s="1"/>
  <c r="AE33" i="85"/>
  <c r="H14" i="85" s="1"/>
  <c r="O14" i="85" s="1"/>
  <c r="AG30" i="85"/>
  <c r="G20" i="85" s="1"/>
  <c r="AE30" i="85"/>
  <c r="H18" i="85" s="1"/>
  <c r="AG28" i="84"/>
  <c r="AE28" i="84"/>
  <c r="AG25" i="84"/>
  <c r="G54" i="84" s="1"/>
  <c r="AE25" i="84"/>
  <c r="G53" i="84" s="1"/>
  <c r="AG36" i="85"/>
  <c r="AE36" i="85"/>
  <c r="AG27" i="85"/>
  <c r="G19" i="85" s="1"/>
  <c r="AE27" i="85"/>
  <c r="G18" i="85" s="1"/>
  <c r="E55" i="84"/>
  <c r="E54" i="84"/>
  <c r="E53" i="84"/>
  <c r="E61" i="83"/>
  <c r="E60" i="83"/>
  <c r="E59" i="83"/>
  <c r="E58" i="83"/>
  <c r="E57" i="83"/>
  <c r="E56" i="83"/>
  <c r="E55" i="83"/>
  <c r="E54" i="83"/>
  <c r="E53" i="83"/>
  <c r="E61" i="82"/>
  <c r="E60" i="82"/>
  <c r="E59" i="82"/>
  <c r="E58" i="82"/>
  <c r="E57" i="82"/>
  <c r="E56" i="82"/>
  <c r="E55" i="82"/>
  <c r="E54" i="82"/>
  <c r="E53" i="82"/>
  <c r="K46" i="84"/>
  <c r="K37" i="84"/>
  <c r="K43" i="84"/>
  <c r="K31" i="84"/>
  <c r="K40" i="84"/>
  <c r="K25" i="84"/>
  <c r="G46" i="84"/>
  <c r="E46" i="84"/>
  <c r="G43" i="84"/>
  <c r="E43" i="84"/>
  <c r="G40" i="84"/>
  <c r="E40" i="84"/>
  <c r="G37" i="84"/>
  <c r="E37" i="84"/>
  <c r="G31" i="84"/>
  <c r="E31" i="84"/>
  <c r="G25" i="84"/>
  <c r="E25" i="84"/>
  <c r="O15" i="85" l="1"/>
  <c r="U15" i="85" s="1"/>
  <c r="G13" i="85"/>
  <c r="O13" i="85" s="1"/>
  <c r="U14" i="85"/>
  <c r="S14" i="85"/>
  <c r="O19" i="85"/>
  <c r="O20" i="85"/>
  <c r="Q14" i="85"/>
  <c r="O18" i="85"/>
  <c r="Q18" i="85" s="1"/>
  <c r="O53" i="84"/>
  <c r="Q15" i="85" l="1"/>
  <c r="S15" i="85"/>
  <c r="S53" i="84"/>
  <c r="U19" i="85"/>
  <c r="S19" i="85"/>
  <c r="Q20" i="85"/>
  <c r="U20" i="85"/>
  <c r="S20" i="85"/>
  <c r="U18" i="85"/>
  <c r="S18" i="85"/>
  <c r="U13" i="85"/>
  <c r="Q13" i="85"/>
  <c r="S13" i="85"/>
  <c r="Q19" i="85"/>
  <c r="W53" i="84"/>
  <c r="U53" i="84"/>
  <c r="Y53" i="84"/>
  <c r="O55" i="84" l="1"/>
  <c r="O54" i="84"/>
  <c r="K49" i="83"/>
  <c r="K48" i="83"/>
  <c r="K43" i="83"/>
  <c r="K42" i="83"/>
  <c r="K40" i="83"/>
  <c r="K39" i="83"/>
  <c r="K37" i="83"/>
  <c r="K36" i="83"/>
  <c r="K34" i="83"/>
  <c r="K33" i="83"/>
  <c r="K31" i="83"/>
  <c r="K30" i="83"/>
  <c r="K28" i="83"/>
  <c r="K27" i="83"/>
  <c r="K25" i="83"/>
  <c r="K24" i="83"/>
  <c r="G49" i="83"/>
  <c r="E49" i="83"/>
  <c r="G48" i="83"/>
  <c r="E48" i="83"/>
  <c r="G46" i="83"/>
  <c r="E46" i="83"/>
  <c r="G45" i="83"/>
  <c r="E45" i="83"/>
  <c r="G43" i="83"/>
  <c r="E43" i="83"/>
  <c r="G42" i="83"/>
  <c r="E42" i="83"/>
  <c r="G40" i="83"/>
  <c r="E40" i="83"/>
  <c r="G39" i="83"/>
  <c r="E39" i="83"/>
  <c r="E37" i="83"/>
  <c r="G36" i="83"/>
  <c r="E36" i="83"/>
  <c r="G34" i="83"/>
  <c r="E34" i="83"/>
  <c r="G33" i="83"/>
  <c r="E33" i="83"/>
  <c r="G31" i="83"/>
  <c r="E31" i="83"/>
  <c r="G30" i="83"/>
  <c r="E30" i="83"/>
  <c r="G28" i="83"/>
  <c r="E28" i="83"/>
  <c r="G27" i="83"/>
  <c r="E27" i="83"/>
  <c r="G25" i="83"/>
  <c r="E25" i="83"/>
  <c r="G24" i="83"/>
  <c r="E24" i="83"/>
  <c r="Z49" i="83"/>
  <c r="N61" i="83" s="1"/>
  <c r="N61" i="82" s="1"/>
  <c r="X49" i="83"/>
  <c r="N54" i="83" s="1"/>
  <c r="N54" i="82" s="1"/>
  <c r="Z48" i="83"/>
  <c r="N59" i="83" s="1"/>
  <c r="N59" i="82" s="1"/>
  <c r="X48" i="83"/>
  <c r="N56" i="83" s="1"/>
  <c r="N56" i="82" s="1"/>
  <c r="Z46" i="83"/>
  <c r="N57" i="83" s="1"/>
  <c r="N57" i="82" s="1"/>
  <c r="X46" i="83"/>
  <c r="N58" i="83" s="1"/>
  <c r="N58" i="82" s="1"/>
  <c r="K46" i="83"/>
  <c r="Z45" i="83"/>
  <c r="N55" i="83" s="1"/>
  <c r="N55" i="82" s="1"/>
  <c r="X45" i="83"/>
  <c r="N60" i="83" s="1"/>
  <c r="N60" i="82" s="1"/>
  <c r="K45" i="83"/>
  <c r="Z43" i="83"/>
  <c r="M54" i="83" s="1"/>
  <c r="M54" i="82" s="1"/>
  <c r="X43" i="83"/>
  <c r="N53" i="83" s="1"/>
  <c r="N53" i="82" s="1"/>
  <c r="Z42" i="83"/>
  <c r="M56" i="83" s="1"/>
  <c r="M56" i="82" s="1"/>
  <c r="X42" i="83"/>
  <c r="M61" i="83" s="1"/>
  <c r="M61" i="82" s="1"/>
  <c r="Z40" i="83"/>
  <c r="M58" i="83" s="1"/>
  <c r="M58" i="82" s="1"/>
  <c r="X40" i="83"/>
  <c r="M59" i="83" s="1"/>
  <c r="M59" i="82" s="1"/>
  <c r="Z39" i="83"/>
  <c r="M60" i="83" s="1"/>
  <c r="M60" i="82" s="1"/>
  <c r="X39" i="83"/>
  <c r="M57" i="83" s="1"/>
  <c r="M57" i="82" s="1"/>
  <c r="Z37" i="83"/>
  <c r="M53" i="83" s="1"/>
  <c r="M53" i="82" s="1"/>
  <c r="X37" i="83"/>
  <c r="M55" i="83" s="1"/>
  <c r="M55" i="82" s="1"/>
  <c r="G37" i="83"/>
  <c r="Z36" i="83"/>
  <c r="L54" i="83" s="1"/>
  <c r="L54" i="82" s="1"/>
  <c r="X36" i="83"/>
  <c r="L56" i="83" s="1"/>
  <c r="L56" i="82" s="1"/>
  <c r="Z34" i="83"/>
  <c r="L61" i="83" s="1"/>
  <c r="L61" i="82" s="1"/>
  <c r="X34" i="83"/>
  <c r="L58" i="83" s="1"/>
  <c r="L58" i="82" s="1"/>
  <c r="Z33" i="83"/>
  <c r="L59" i="83" s="1"/>
  <c r="L59" i="82" s="1"/>
  <c r="X33" i="83"/>
  <c r="L60" i="83" s="1"/>
  <c r="L60" i="82" s="1"/>
  <c r="Z31" i="83"/>
  <c r="L57" i="83" s="1"/>
  <c r="L57" i="82" s="1"/>
  <c r="X31" i="83"/>
  <c r="L55" i="83" s="1"/>
  <c r="L55" i="82" s="1"/>
  <c r="Z30" i="83"/>
  <c r="K56" i="83" s="1"/>
  <c r="K56" i="82" s="1"/>
  <c r="X30" i="83"/>
  <c r="L53" i="83" s="1"/>
  <c r="L53" i="82" s="1"/>
  <c r="Z28" i="83"/>
  <c r="K58" i="83" s="1"/>
  <c r="K58" i="82" s="1"/>
  <c r="X28" i="83"/>
  <c r="K54" i="83" s="1"/>
  <c r="K54" i="82" s="1"/>
  <c r="Z27" i="83"/>
  <c r="X27" i="83"/>
  <c r="K61" i="83" s="1"/>
  <c r="K61" i="82" s="1"/>
  <c r="Z25" i="83"/>
  <c r="K55" i="83" s="1"/>
  <c r="K55" i="82" s="1"/>
  <c r="X25" i="83"/>
  <c r="K59" i="83" s="1"/>
  <c r="K59" i="82" s="1"/>
  <c r="Z24" i="83"/>
  <c r="K53" i="83" s="1"/>
  <c r="K53" i="82" s="1"/>
  <c r="X24" i="83"/>
  <c r="K57" i="83" s="1"/>
  <c r="K57" i="82" s="1"/>
  <c r="Z49" i="82"/>
  <c r="J56" i="82" s="1"/>
  <c r="J56" i="83" s="1"/>
  <c r="Z25" i="82"/>
  <c r="G59" i="82" s="1"/>
  <c r="G59" i="83" s="1"/>
  <c r="X25" i="82"/>
  <c r="G54" i="82" s="1"/>
  <c r="G54" i="83" s="1"/>
  <c r="X49" i="82"/>
  <c r="J58" i="82" s="1"/>
  <c r="J58" i="83" s="1"/>
  <c r="Z48" i="82"/>
  <c r="J54" i="82" s="1"/>
  <c r="J54" i="83" s="1"/>
  <c r="X48" i="82"/>
  <c r="J60" i="82" s="1"/>
  <c r="J60" i="83" s="1"/>
  <c r="Z46" i="82"/>
  <c r="J61" i="82" s="1"/>
  <c r="J61" i="83" s="1"/>
  <c r="X46" i="82"/>
  <c r="J55" i="82" s="1"/>
  <c r="J55" i="83" s="1"/>
  <c r="Z45" i="82"/>
  <c r="J59" i="82" s="1"/>
  <c r="J59" i="83" s="1"/>
  <c r="X45" i="82"/>
  <c r="J57" i="82" s="1"/>
  <c r="J57" i="83" s="1"/>
  <c r="Z43" i="82"/>
  <c r="I58" i="82" s="1"/>
  <c r="I58" i="83" s="1"/>
  <c r="X43" i="82"/>
  <c r="J53" i="82" s="1"/>
  <c r="J53" i="83" s="1"/>
  <c r="Z42" i="82"/>
  <c r="I60" i="82" s="1"/>
  <c r="I60" i="83" s="1"/>
  <c r="X42" i="82"/>
  <c r="I56" i="82" s="1"/>
  <c r="I56" i="83" s="1"/>
  <c r="Z40" i="82"/>
  <c r="I55" i="82" s="1"/>
  <c r="I55" i="83" s="1"/>
  <c r="X40" i="82"/>
  <c r="I54" i="82" s="1"/>
  <c r="I54" i="83" s="1"/>
  <c r="Z39" i="82"/>
  <c r="I57" i="82" s="1"/>
  <c r="I57" i="83" s="1"/>
  <c r="X39" i="82"/>
  <c r="I61" i="82" s="1"/>
  <c r="I61" i="83" s="1"/>
  <c r="Z37" i="82"/>
  <c r="I53" i="82" s="1"/>
  <c r="I53" i="83" s="1"/>
  <c r="X37" i="82"/>
  <c r="I59" i="82" s="1"/>
  <c r="I59" i="83" s="1"/>
  <c r="Z36" i="82"/>
  <c r="H58" i="82" s="1"/>
  <c r="H58" i="83" s="1"/>
  <c r="X36" i="82"/>
  <c r="H60" i="82" s="1"/>
  <c r="H60" i="83" s="1"/>
  <c r="Z34" i="82"/>
  <c r="H56" i="82" s="1"/>
  <c r="H56" i="83" s="1"/>
  <c r="X34" i="82"/>
  <c r="H55" i="82" s="1"/>
  <c r="H55" i="83" s="1"/>
  <c r="Z33" i="82"/>
  <c r="H54" i="82" s="1"/>
  <c r="H54" i="83" s="1"/>
  <c r="X33" i="82"/>
  <c r="H57" i="82" s="1"/>
  <c r="H57" i="83" s="1"/>
  <c r="Z31" i="82"/>
  <c r="H61" i="82" s="1"/>
  <c r="H61" i="83" s="1"/>
  <c r="X31" i="82"/>
  <c r="H59" i="82" s="1"/>
  <c r="H59" i="83" s="1"/>
  <c r="Z30" i="82"/>
  <c r="H53" i="82" s="1"/>
  <c r="H53" i="83" s="1"/>
  <c r="X30" i="82"/>
  <c r="G60" i="82" s="1"/>
  <c r="G60" i="83" s="1"/>
  <c r="Z28" i="82"/>
  <c r="G55" i="82" s="1"/>
  <c r="X28" i="82"/>
  <c r="G58" i="82" s="1"/>
  <c r="G58" i="83" s="1"/>
  <c r="Z27" i="82"/>
  <c r="G57" i="82" s="1"/>
  <c r="G57" i="83" s="1"/>
  <c r="X27" i="82"/>
  <c r="G56" i="82" s="1"/>
  <c r="G56" i="83" s="1"/>
  <c r="Z24" i="82"/>
  <c r="G61" i="82" s="1"/>
  <c r="G61" i="83" s="1"/>
  <c r="X24" i="82"/>
  <c r="G53" i="82" s="1"/>
  <c r="K49" i="82"/>
  <c r="K48" i="82"/>
  <c r="K46" i="82"/>
  <c r="K45" i="82"/>
  <c r="K43" i="82"/>
  <c r="K42" i="82"/>
  <c r="K40" i="82"/>
  <c r="K39" i="82"/>
  <c r="K37" i="82"/>
  <c r="K36" i="82"/>
  <c r="K34" i="82"/>
  <c r="K33" i="82"/>
  <c r="K31" i="82"/>
  <c r="K30" i="82"/>
  <c r="K28" i="82"/>
  <c r="K27" i="82"/>
  <c r="K25" i="82"/>
  <c r="K24" i="82"/>
  <c r="E48" i="82"/>
  <c r="G42" i="82"/>
  <c r="E36" i="82"/>
  <c r="E30" i="82"/>
  <c r="E46" i="82"/>
  <c r="G40" i="82"/>
  <c r="E34" i="82"/>
  <c r="G28" i="82"/>
  <c r="E49" i="82"/>
  <c r="G43" i="82"/>
  <c r="G36" i="82"/>
  <c r="E28" i="82"/>
  <c r="E45" i="82"/>
  <c r="G39" i="82"/>
  <c r="E33" i="82"/>
  <c r="G27" i="82"/>
  <c r="G49" i="82"/>
  <c r="E42" i="82"/>
  <c r="G34" i="82"/>
  <c r="E27" i="82"/>
  <c r="G45" i="82"/>
  <c r="E37" i="82"/>
  <c r="E31" i="82"/>
  <c r="G25" i="82"/>
  <c r="G48" i="82"/>
  <c r="E40" i="82"/>
  <c r="G33" i="82"/>
  <c r="E25" i="82"/>
  <c r="G46" i="82"/>
  <c r="E39" i="82"/>
  <c r="G31" i="82"/>
  <c r="G24" i="82"/>
  <c r="G37" i="82"/>
  <c r="G30" i="82"/>
  <c r="E43" i="82"/>
  <c r="E24" i="82"/>
  <c r="P61" i="83" l="1"/>
  <c r="P55" i="83"/>
  <c r="P54" i="83"/>
  <c r="P59" i="83"/>
  <c r="P58" i="83"/>
  <c r="S55" i="84"/>
  <c r="Y55" i="84"/>
  <c r="W55" i="84"/>
  <c r="U55" i="84"/>
  <c r="W54" i="84"/>
  <c r="U54" i="84"/>
  <c r="S54" i="84"/>
  <c r="Y54" i="84"/>
  <c r="G53" i="83"/>
  <c r="P57" i="83"/>
  <c r="Q54" i="84"/>
  <c r="Q53" i="84"/>
  <c r="Q55" i="84"/>
  <c r="P55" i="82"/>
  <c r="R55" i="82" s="1"/>
  <c r="P53" i="82"/>
  <c r="R53" i="82" s="1"/>
  <c r="G55" i="83"/>
  <c r="P54" i="82"/>
  <c r="R54" i="82" s="1"/>
  <c r="V55" i="82"/>
  <c r="T55" i="82"/>
  <c r="P56" i="83"/>
  <c r="P53" i="83"/>
  <c r="R55" i="83"/>
  <c r="K60" i="83"/>
  <c r="P60" i="83" s="1"/>
  <c r="P58" i="82"/>
  <c r="R58" i="82" s="1"/>
  <c r="P60" i="82"/>
  <c r="P56" i="82"/>
  <c r="R56" i="82" s="1"/>
  <c r="P59" i="82"/>
  <c r="R59" i="82" s="1"/>
  <c r="P61" i="82"/>
  <c r="R61" i="82" s="1"/>
  <c r="P57" i="82"/>
  <c r="T53" i="82" l="1"/>
  <c r="T53" i="83" s="1"/>
  <c r="V53" i="82"/>
  <c r="V54" i="82"/>
  <c r="T54" i="82"/>
  <c r="R60" i="82"/>
  <c r="T60" i="82"/>
  <c r="T55" i="83"/>
  <c r="V55" i="83"/>
  <c r="V53" i="83"/>
  <c r="R53" i="83"/>
  <c r="R54" i="83"/>
  <c r="T54" i="83"/>
  <c r="V54" i="83"/>
  <c r="R58" i="83"/>
  <c r="T58" i="83"/>
  <c r="V58" i="83"/>
  <c r="R61" i="83"/>
  <c r="V61" i="83"/>
  <c r="T61" i="83"/>
  <c r="K60" i="82"/>
  <c r="R56" i="83"/>
  <c r="T56" i="83"/>
  <c r="V56" i="83"/>
  <c r="V57" i="83"/>
  <c r="R57" i="83"/>
  <c r="T57" i="83"/>
  <c r="T59" i="83"/>
  <c r="R59" i="83"/>
  <c r="V59" i="83"/>
  <c r="V58" i="82"/>
  <c r="V60" i="82"/>
  <c r="T58" i="82"/>
  <c r="T56" i="82"/>
  <c r="V56" i="82"/>
  <c r="T61" i="82"/>
  <c r="V59" i="82"/>
  <c r="V61" i="82"/>
  <c r="T59" i="82"/>
  <c r="R57" i="82"/>
  <c r="V57" i="82"/>
  <c r="T57" i="82"/>
  <c r="R60" i="83" l="1"/>
  <c r="T60" i="83"/>
  <c r="V60" i="83"/>
  <c r="D7" i="80" l="1"/>
</calcChain>
</file>

<file path=xl/sharedStrings.xml><?xml version="1.0" encoding="utf-8"?>
<sst xmlns="http://schemas.openxmlformats.org/spreadsheetml/2006/main" count="1029" uniqueCount="382">
  <si>
    <t>Punkte</t>
  </si>
  <si>
    <t>:</t>
  </si>
  <si>
    <t>Mannschaften:</t>
  </si>
  <si>
    <t>Spieltag:</t>
  </si>
  <si>
    <t>Spielbeginn:</t>
  </si>
  <si>
    <t>Verantwortlich:</t>
  </si>
  <si>
    <t>Feld</t>
  </si>
  <si>
    <t>Mannschaft A</t>
  </si>
  <si>
    <t>Mannschaft B</t>
  </si>
  <si>
    <t>Schiri</t>
  </si>
  <si>
    <t xml:space="preserve">Spielfeld ordnungsgemäß abgestreut und markiert </t>
  </si>
  <si>
    <t xml:space="preserve">Genehmigte Bänder vorhanden und Höhe in Ordnung </t>
  </si>
  <si>
    <t xml:space="preserve">Erste Hilfe vorhanden </t>
  </si>
  <si>
    <t xml:space="preserve">Begrüßung </t>
  </si>
  <si>
    <r>
      <t>Prüfung, ob alle Mannschaften anwesend sind</t>
    </r>
    <r>
      <rPr>
        <b/>
        <sz val="9.5"/>
        <rFont val="Arial"/>
        <family val="2"/>
      </rPr>
      <t xml:space="preserve"> * </t>
    </r>
  </si>
  <si>
    <t xml:space="preserve">Ablauf des Spieltages/Spielfolge bekannt geben </t>
  </si>
  <si>
    <t xml:space="preserve">Spielberichtsbögen </t>
  </si>
  <si>
    <t xml:space="preserve">Vorbereitung (Spielpaarungen, Spielklasse, Datum usw. eintragen) </t>
  </si>
  <si>
    <t xml:space="preserve">Spielerpässe und Schiedsrichter </t>
  </si>
  <si>
    <t xml:space="preserve">Überprüfung auf Gültigkeit der Spielerpässe </t>
  </si>
  <si>
    <t xml:space="preserve">Abschluss </t>
  </si>
  <si>
    <t xml:space="preserve">Rückgabe der Pässe und Spielereinsatzformulare an die Mannschaften </t>
  </si>
  <si>
    <t xml:space="preserve">Einbehaltene Spielerpässe dem Staffelleiter zukommen lassen </t>
  </si>
  <si>
    <t>Spieltagsvorbereitung</t>
  </si>
  <si>
    <t>1.</t>
  </si>
  <si>
    <t>2.</t>
  </si>
  <si>
    <t>i.O</t>
  </si>
  <si>
    <t>n.i.O</t>
  </si>
  <si>
    <t>Spieltag: _________________________</t>
  </si>
  <si>
    <t>Spielort: __________________________</t>
  </si>
  <si>
    <t>3.</t>
  </si>
  <si>
    <t xml:space="preserve">Besonderheiten des Feldes erklären (ins Feld ragende Gegenstände, Verankerungen usw.) </t>
  </si>
  <si>
    <t xml:space="preserve">Stoppuhr, Pfeife, Meterstab, Klemmbrett (möglichst auch Ballwaage und Druckluftmesser) vorhanden </t>
  </si>
  <si>
    <t xml:space="preserve">Ggf. Schiedsrichter auf vollständiges Ausfüllen hinweisen (Ergebnisse, Sieger, eingesetzte Spieler mit Kreuzchen, Name des Schiedsrichters, Einsprüche, Verwarnungen, Platzverweise, Verletzungen, Unterschriften) * </t>
  </si>
  <si>
    <t xml:space="preserve">Entgegennahme der Spielberichtsbögen nach dem Spiel und deren Prüfung auf Vollständigkeit. </t>
  </si>
  <si>
    <t>4.</t>
  </si>
  <si>
    <t xml:space="preserve">Entgegennahme der Spielerpässe und Spielereinsatzformulare von den Mannschaften vor Spielbeginn </t>
  </si>
  <si>
    <t>Ab drittem Einsatz eines Spielers in einer Mannschaft und pro Saison Festspielvermerk im Pass (Bsp: M1 LL, FF05) eintragen und im Spielereinsatzformular vermerken</t>
  </si>
  <si>
    <t xml:space="preserve">Einbehaltene Spielerpässe (z.B. wegen Sperre) dem Staffelleiter zukommen lassen </t>
  </si>
  <si>
    <t>Prüfung der Lizenzen der eingesetzten Schiedsrichter und Eintragung der Einsätze in die Einsatzkarte</t>
  </si>
  <si>
    <r>
      <t>Spielergebnisse im Internet (</t>
    </r>
    <r>
      <rPr>
        <i/>
        <sz val="9.5"/>
        <rFont val="Arial"/>
        <family val="2"/>
      </rPr>
      <t>www.faustball-ergebnisse.de</t>
    </r>
    <r>
      <rPr>
        <sz val="9.5"/>
        <rFont val="Arial"/>
        <family val="2"/>
      </rPr>
      <t>) bis Sonntag 18:00 Uhr eintragen</t>
    </r>
  </si>
  <si>
    <t>5.</t>
  </si>
  <si>
    <t>Spielberichtsbögen (und nach dem letzten Spieltag auch die Spielereinsatzformulare) an den Staffelleiter senden, Poststempel 1. Werktag nach dem Spieltag !</t>
  </si>
  <si>
    <t>Dieses Formular unterschrieben sowie ggf. zusätzliche Informationen zum Spieltag auf der Rückseite zusammen mit den Spielberichtsbögen an den Staffelleiter senden.</t>
  </si>
  <si>
    <t>Datum:</t>
  </si>
  <si>
    <t>Verein, Name:</t>
  </si>
  <si>
    <t>Unterschrift:</t>
  </si>
  <si>
    <r>
      <t>*</t>
    </r>
    <r>
      <rPr>
        <u/>
        <sz val="9.5"/>
        <rFont val="Arial"/>
        <family val="2"/>
      </rPr>
      <t xml:space="preserve"> Zusätzliche Hinweise:</t>
    </r>
    <r>
      <rPr>
        <sz val="9.5"/>
        <rFont val="Arial"/>
        <family val="2"/>
      </rPr>
      <t xml:space="preserve"> </t>
    </r>
  </si>
  <si>
    <t xml:space="preserve">Verspätetes Eintreffen von Mannschaften </t>
  </si>
  <si>
    <t xml:space="preserve">4.4.1.4.2 Eine Mannschaft, die zu ihrem 1.Spiel des Tages 15 Minuten nach der im </t>
  </si>
  <si>
    <t xml:space="preserve">Spielplan festgesetzten Zeit nicht oder nicht spielfähig antritt, hat das Spiel verloren und </t>
  </si>
  <si>
    <t xml:space="preserve">kann ggf. nach Ziffern 6.2.5.2 oder 6.2.5.3. bestraft werden. Die Mannschaft nimmt an den </t>
  </si>
  <si>
    <t xml:space="preserve">weiteren Spielen des Spieltages teil. </t>
  </si>
  <si>
    <t xml:space="preserve">Ausfüllen der Spielberichte </t>
  </si>
  <si>
    <t>Besondere Vorkommnisse :</t>
  </si>
  <si>
    <r>
      <t xml:space="preserve">Überprüfung ob </t>
    </r>
    <r>
      <rPr>
        <b/>
        <sz val="9.5"/>
        <rFont val="Arial"/>
        <family val="2"/>
      </rPr>
      <t xml:space="preserve">Freigabevermerk (falls nötig) </t>
    </r>
    <r>
      <rPr>
        <sz val="9.5"/>
        <rFont val="Arial"/>
        <family val="2"/>
      </rPr>
      <t xml:space="preserve">vorhanden ist </t>
    </r>
  </si>
  <si>
    <t>Tragen des Schiedsrichter-Leibchens kontrollieren</t>
  </si>
  <si>
    <t>Überprüfung der Spielberechtigung aufgrund der Stichtage</t>
  </si>
  <si>
    <t>Einheitliche Spielkleidung ?</t>
  </si>
  <si>
    <t xml:space="preserve">Tipp für den Spielleiter: Besprechung mit den Spielführern der anwesenden Mannschaften. Sind diese einverstanden, lässt sich meist ein Spiel tauschen, so dass der fehlenden Mannschaft noch ein bisschen mehr Zeit bleibt. </t>
  </si>
  <si>
    <t xml:space="preserve">Es kommt sporadisch vor, dass Mannschaften verspätet zu einem Spieltag eintreffen. In der FGO Faustball ist dieser Fall eindeutig geregelt: </t>
  </si>
  <si>
    <t xml:space="preserve">Die Verantwortung für das korrekte und vollständige Ausfüllen der Spielberichte obliegt dem jeweiligen Schiedsrichter. Der Spielleiter sollte dies jedoch überwachen und die Schiedsrichter ggf. darauf hinweisen. </t>
  </si>
  <si>
    <t xml:space="preserve">Tipp für die Spielführer: Den Schiedsrichter unterstützen und frühzeitig und selbständig die Spielberichte ausfüllen. </t>
  </si>
  <si>
    <t xml:space="preserve">     </t>
  </si>
  <si>
    <t>TSV Calw</t>
  </si>
  <si>
    <t>1. Satz</t>
  </si>
  <si>
    <t>2. Satz</t>
  </si>
  <si>
    <t>Sätze</t>
  </si>
  <si>
    <t>Gruppe A</t>
  </si>
  <si>
    <t>Gruppe B</t>
  </si>
  <si>
    <t>6.</t>
  </si>
  <si>
    <t>Gruppe:</t>
  </si>
  <si>
    <t>Modus:</t>
  </si>
  <si>
    <t>13 Uhr</t>
  </si>
  <si>
    <t>3. Satz</t>
  </si>
  <si>
    <t>Endstand Württembergische Meisterschaft</t>
  </si>
  <si>
    <t>spätestens jedoch zwei Stunden nach Beendigung des Spieltages.</t>
  </si>
  <si>
    <t xml:space="preserve">Die Ergebnisse müssen am Spieltag bis spätestens 18 Uhr eingetragen sein, </t>
  </si>
  <si>
    <t>Guido Höckele</t>
  </si>
  <si>
    <t>75438 Knittlingen</t>
  </si>
  <si>
    <t>TSV Gärtringen</t>
  </si>
  <si>
    <t>Nach dem Spieltag bitte schnellstmöglich die Ergebnisse im Internet unter:</t>
  </si>
  <si>
    <t>www.faustball-ergebnisse.de eintragen!</t>
  </si>
  <si>
    <r>
      <t>Or</t>
    </r>
    <r>
      <rPr>
        <b/>
        <sz val="8"/>
        <rFont val="Calibri"/>
        <family val="2"/>
        <scheme val="minor"/>
      </rPr>
      <t>t</t>
    </r>
  </si>
  <si>
    <t>Achtung Ausrichter:</t>
  </si>
  <si>
    <t>guido.hoeckele@sap.com</t>
  </si>
  <si>
    <t>TG Biberach</t>
  </si>
  <si>
    <t>TSV Dennach</t>
  </si>
  <si>
    <t>TV Hohenklingen</t>
  </si>
  <si>
    <t>TV Obernhausen</t>
  </si>
  <si>
    <t>TV Stammheim</t>
  </si>
  <si>
    <t>TV Vaihingen/Enz</t>
  </si>
  <si>
    <t>10 Uhr</t>
  </si>
  <si>
    <t xml:space="preserve">Bei der Vereinsjugendwartetagung (VJWT) am 27. Oktober 2007 in Gärtringen wurden folgende Festlegungen getroffen. </t>
  </si>
  <si>
    <t>Weitere Regelungen wurden am 17. Oktober 2008 beschlossen.</t>
  </si>
  <si>
    <t>Weitere Regelungen wurden am 10. Oktober 2009 beschlossen.</t>
  </si>
  <si>
    <t>Weitere Regelungen wurden am 24. Oktober 2015 beschlossen.</t>
  </si>
  <si>
    <t>Weitere Regelungen wurden am 22. Oktober 2016 beschlossen.</t>
  </si>
  <si>
    <t>Diese Regelungen gelten nur für den Jugendbereich im STB</t>
  </si>
  <si>
    <t xml:space="preserve">1. Spielmodus </t>
  </si>
  <si>
    <t>Sätze allgemein:</t>
  </si>
  <si>
    <r>
      <t xml:space="preserve">Ab der Hallenrunde (07/08) wird in den Jugendklassen der </t>
    </r>
    <r>
      <rPr>
        <b/>
        <sz val="11"/>
        <rFont val="Arial"/>
        <family val="2"/>
      </rPr>
      <t>U14, U16 und U18 auf Sätze bis 11</t>
    </r>
    <r>
      <rPr>
        <sz val="11"/>
        <rFont val="Arial"/>
        <family val="2"/>
      </rPr>
      <t xml:space="preserve"> gespielt. Die </t>
    </r>
    <r>
      <rPr>
        <b/>
        <sz val="11"/>
        <rFont val="Arial"/>
        <family val="2"/>
      </rPr>
      <t>U12</t>
    </r>
    <r>
      <rPr>
        <sz val="11"/>
        <rFont val="Arial"/>
        <family val="2"/>
      </rPr>
      <t xml:space="preserve"> spielt ab der Hallenrunde (16/17) unterschiedliche Systeme.</t>
    </r>
  </si>
  <si>
    <t>In der Halle wird auf Zeit gespielt (2 * 7,5 min), im Feld auf Sätze bis 11.</t>
  </si>
  <si>
    <t>Es wird auf zwei Bälle Differenz gespielt.</t>
  </si>
  <si>
    <t>Jeder Satz endet spätestens bei 15 Gutbällen (ggf. 15:14).</t>
  </si>
  <si>
    <r>
      <t xml:space="preserve">Die </t>
    </r>
    <r>
      <rPr>
        <b/>
        <sz val="11"/>
        <rFont val="Arial"/>
        <family val="2"/>
      </rPr>
      <t>U10</t>
    </r>
    <r>
      <rPr>
        <sz val="11"/>
        <rFont val="Arial"/>
        <family val="2"/>
      </rPr>
      <t xml:space="preserve"> bleibt von dieser Regelung ausgenommen und spielt weiterhin auf </t>
    </r>
    <r>
      <rPr>
        <b/>
        <sz val="11"/>
        <rFont val="Arial"/>
        <family val="2"/>
      </rPr>
      <t>Zeit</t>
    </r>
    <r>
      <rPr>
        <sz val="11"/>
        <rFont val="Arial"/>
        <family val="2"/>
      </rPr>
      <t>.</t>
    </r>
  </si>
  <si>
    <t>Anzahl der Sätze</t>
  </si>
  <si>
    <r>
      <t xml:space="preserve">Bei Spieltagen bei denen jeder gegen jeden spielt, auch wenn es auf mehrere Spieltage verteilt ist spielt auf </t>
    </r>
    <r>
      <rPr>
        <b/>
        <sz val="11"/>
        <rFont val="Arial"/>
        <family val="2"/>
      </rPr>
      <t>zwei Sätze</t>
    </r>
    <r>
      <rPr>
        <sz val="11"/>
        <rFont val="Arial"/>
        <family val="2"/>
      </rPr>
      <t>. Damit ist auch ein 1:1 möglich.</t>
    </r>
  </si>
  <si>
    <r>
      <t xml:space="preserve">Bei Spieltagen, bei denen nach </t>
    </r>
    <r>
      <rPr>
        <b/>
        <sz val="11"/>
        <rFont val="Arial"/>
        <family val="2"/>
      </rPr>
      <t>WM-System</t>
    </r>
    <r>
      <rPr>
        <sz val="11"/>
        <rFont val="Arial"/>
        <family val="2"/>
      </rPr>
      <t xml:space="preserve"> (zwei Dreiergruppen) gespielt wird, wird in der Vorrunde auf </t>
    </r>
    <r>
      <rPr>
        <b/>
        <sz val="11"/>
        <rFont val="Arial"/>
        <family val="2"/>
      </rPr>
      <t>zwei</t>
    </r>
    <r>
      <rPr>
        <sz val="11"/>
        <rFont val="Arial"/>
        <family val="2"/>
      </rPr>
      <t xml:space="preserve"> </t>
    </r>
    <r>
      <rPr>
        <b/>
        <sz val="11"/>
        <rFont val="Arial"/>
        <family val="2"/>
      </rPr>
      <t>Sätze</t>
    </r>
    <r>
      <rPr>
        <sz val="11"/>
        <rFont val="Arial"/>
        <family val="2"/>
      </rPr>
      <t xml:space="preserve"> gespielt, Halbfinale und Platzierungsspiele auf </t>
    </r>
    <r>
      <rPr>
        <b/>
        <sz val="11"/>
        <rFont val="Arial"/>
        <family val="2"/>
      </rPr>
      <t>2 Gewinnsätze</t>
    </r>
    <r>
      <rPr>
        <sz val="11"/>
        <rFont val="Arial"/>
        <family val="2"/>
      </rPr>
      <t>.</t>
    </r>
  </si>
  <si>
    <t>Bei Spieltagen mit anderen Spielmodi, bleibt es dem jeweiligen Staffelleiter überlassen, im Vorfeld einen Modus festzulegen.</t>
  </si>
  <si>
    <t>Ball- und Seitenwahl</t>
  </si>
  <si>
    <t>Mannschaft A (im Spielberichtsbogen) hat stets Anspiel und Mannschaft B hat Seitenwahl. Dies gilt vor dem ersten Satz und vor einem möglichen dritten Satz. Somit entfällt die Wahl vor dem Spiel. Im dritten Satz wechseln bei sechs die Seiten und der Ball.</t>
  </si>
  <si>
    <t>Die Regelung des Anspiels und der Seitenwahl gilt auch für die U10.</t>
  </si>
  <si>
    <t>Auswechslungen und Auszeit</t>
  </si>
  <si>
    <t>Auswechseln ist nach jedem Punkt möglich, nicht nur bei eigener Angabe.</t>
  </si>
  <si>
    <t>Bei Satzspielen darf jede Mannschaft eine Auszeit (30s) pro Satz in Anspruch nehmen.</t>
  </si>
  <si>
    <t>Werden Zeitsätze gespielt, so verlängert sich die Spielzeit um die Dauer der gesamten Auszeit.</t>
  </si>
  <si>
    <t>Pro Spiel dürfen maximal acht, pro Spieltag maximal zehn SpielerInnen eingesetzt werden.</t>
  </si>
  <si>
    <t>2. Wertung bei Punktgleichheit:</t>
  </si>
  <si>
    <t>Für den Bereich der STB-Jugend gilt sofern nach Sätzen gespielt wurde:</t>
  </si>
  <si>
    <t>Die SpOF 4.6.2.1 gilt in diesem Fall nicht!</t>
  </si>
  <si>
    <t>Sind am Ende einer Spielrunde Mannschaften punktgleich und wurde nach Sätzen gespielt, so wird die endgültige Platzierung in der angegebenen Reihenfolge entschieden:</t>
  </si>
  <si>
    <t xml:space="preserve">
1.  die höhere Satzdifferenz (Unterschied) aus den Spielen der punktgleichen Mannschaften untereinander,
2.  das höhere Zahl der gewonnenen Sätze aus den Spielen der punktgleichen Mannschaften
untereinander,
3.  die höhere Balldifferenz (Unterschied) aus den Spielen der punktgleichen Mannschaften
untereinander,
4. die höhere Zahl der erzielten Gutbälle aus den Spielen der punktgleichen Mannschaften untereinander
5.  die höhere Satzdifferenz (Unterschied) aus allen Spielen der Spielrunde,
6.  die höhere Zahl der gewonnenen Sätze aus allen Spielen der Spielrunde,
7.  die höhere Balldifferenz (Unterschied) aus allen Spielen der Spielrunde,
8. die höhere Zahl der erzielten Gutbälle aus allen Spielen der Spielrunde,
9.  Losentscheid.
</t>
  </si>
  <si>
    <t>Reihenfolge wurde geändert am 18. Oktober 2008, damit man den Ersatzspielern mehr Einsatzmöglichkeiten geben kann und nicht in jedem Satz auf das Ballverhältnis schauen muss.</t>
  </si>
  <si>
    <t>Für den Bereich der STB-Jugend gilt sofern nach Zeit gespielt wurde:</t>
  </si>
  <si>
    <t>Die SpOF 4.6.2.2 gilt in diesem Fall nicht!</t>
  </si>
  <si>
    <t>Sind am Ende einer Spielrunde Mannschaften punktgleich und wurde nach Zeit gespielt, so wird die endgültige Platzierung in der angegebenen Reihenfolge entschieden:</t>
  </si>
  <si>
    <t xml:space="preserve">
1.  das Punktverhältnis aus den Spielen der punktgleichen Mannschaften untereinander,  
2.  die höhere Balldifferenz (Unterschied) aus den Spielen der punktgleichen Mannschaften untereinander,
3.  die höhere Zahl der erzielten Gutbälle aus den Spielen der punktgleichen Mannschaften
untereinander,
4.  die höhere Balldifferenz (Unterschied) aus allen Spielen der Spielrunde,
5.  die höhere Zahl der erzielten Gutbälle aus allen Spielen der Spielrunde,
6.  Losentscheid.
</t>
  </si>
  <si>
    <t xml:space="preserve">3. Weitere Entscheidungen </t>
  </si>
  <si>
    <t>Ausnahmegenehmigung</t>
  </si>
  <si>
    <t>Für die Ausnahmegenehmigung von Schülern in der Jugendklasse und Jugendlichen in der Aktivenklasse ist nur noch eine Bescheinigung der Erziehungsberechtigten nötig. Damit entfällt die frühere Regelung mit dem ärztlichen Attest und der Bescheinigung des Jugendwartes. Ein Muster liegt unter http://faustball-liga.de/spielbetrieb/allgemeine-downloads/.</t>
  </si>
  <si>
    <t>Süddeutsche Meisterschaften</t>
  </si>
  <si>
    <t>Bewerbungen zur Ausrichtung von Süddeutschen Meisterschaften im Jugendbereich sind nur noch über den LJFW Markus Knodel zu richten.</t>
  </si>
  <si>
    <t>Den STB-Vertretern wird empfohlen einen B-Schiedsrichter bei den SDM zu stellen, ansonsten wird eine Strafgebühr fällig!</t>
  </si>
  <si>
    <t>Hinweis: Bei SDM/DM der U14 sind 10jährige spielberechtigt, die im Spieljahr den elften Geburtstag haben.</t>
  </si>
  <si>
    <t>Bestätigung der Jugendarbeit</t>
  </si>
  <si>
    <t>Der LFA hat beschlossen, dass ab der Feldrunde 2007 die Bestätigung für Jugendarbeit nur noch gegeben wird, sofern einen Mannschaft des Vereins bei allen Spieltagen einer Spielrunde im STB anwesend war!</t>
  </si>
  <si>
    <t>Somit gelten Turngaurunden bzw. Turngaumeisterschaften nicht mehr als ausreichend.</t>
  </si>
  <si>
    <t>Faustball-Ergebnisse</t>
  </si>
  <si>
    <t>Nach jedem Spieltag sind die Vereine angehalten die Ergebnisse schnellst möglich ins Internet unter www.faustball-ergebnisse.de einzutragen. Die Ergebnisse müssen am Spieltag bis spätestens 19 Uhr eingetragen sein, spätestens jedoch zwei Stunden nach Beendigung des Spieltages. Somit ist auch den Pressewarten der Vereine ein schneller Zugriff möglich.</t>
  </si>
  <si>
    <t>Spielkarten</t>
  </si>
  <si>
    <t>Die aktuellen Spielkarten auf der Homepage des STB können auch für das Satzspiel verwendet werden.</t>
  </si>
  <si>
    <r>
      <t xml:space="preserve">Mädchen bei Jungs </t>
    </r>
    <r>
      <rPr>
        <b/>
        <u/>
        <sz val="10"/>
        <rFont val="Arial"/>
        <family val="2"/>
      </rPr>
      <t>(ab der Hallenrunde 2016/2017 nur noch gültig für U16)</t>
    </r>
  </si>
  <si>
    <t>Um die Mädchen nicht zu verlieren ist folgende Regelung gültig: Wenn der Verein in derselben oder benachbarten Altersklasse keine Mädchenmannschaft hat, dürfen maximal zwei Mädchen zeitgleich bei den Jungs mitspielen. Wer bei einer WM ein Mädchen einsetzt kann zwar Meister werden verliert aber die Berechtigung zur Süddeutschen. Bei der U18 männlich sind keine Spielerinnen zugelassen.</t>
  </si>
  <si>
    <r>
      <t>Sonderregel bei der U14 männlich</t>
    </r>
    <r>
      <rPr>
        <b/>
        <u/>
        <sz val="11"/>
        <rFont val="Arial"/>
        <family val="2"/>
      </rPr>
      <t xml:space="preserve"> </t>
    </r>
    <r>
      <rPr>
        <b/>
        <u/>
        <sz val="10"/>
        <rFont val="Arial"/>
        <family val="2"/>
      </rPr>
      <t>(ab Hallenrunde 2016/2017)</t>
    </r>
    <r>
      <rPr>
        <b/>
        <u/>
        <sz val="11"/>
        <rFont val="Arial"/>
        <family val="2"/>
      </rPr>
      <t xml:space="preserve"> </t>
    </r>
  </si>
  <si>
    <t>Nach einem Antrag der TuS Empelde hat der DFBL-Hauptausschuss beschlossen, dass bei der U14 männlich Mixed-Mannschaften erlaubt sind. Die Anzahl der Spielerinnen wurde nicht begrenzt. Somit können auch Mixed-Mannschaften an SDM oder DM teilnehmen und somit auch im STB.</t>
  </si>
  <si>
    <r>
      <t xml:space="preserve">Spielen außer Konkurrenz </t>
    </r>
    <r>
      <rPr>
        <b/>
        <u/>
        <sz val="10"/>
        <rFont val="Arial"/>
        <family val="2"/>
      </rPr>
      <t>(Festlegung 18.10.2008)</t>
    </r>
    <r>
      <rPr>
        <b/>
        <u/>
        <sz val="11"/>
        <rFont val="Arial"/>
        <family val="2"/>
      </rPr>
      <t xml:space="preserve"> </t>
    </r>
  </si>
  <si>
    <t>Sofern an einem Spieltag eine Mannschaft einen zu alten Spieler (oder Spieler eines anderen Vereins) einsetzt werden alle Spiele des Spieltages außer Konkurrenz gewertet. Somit ist eine Wettbewerbsverzerrung nicht mehr möglich. Sofern bei einem anderen Spieltag das Team komplett antritt werden diese Spiele normal gewertet. Sofern ein Team aber gar nicht zu einem Spieltag erscheint, kann es sich nicht für die nächste Runde qualifizieren.</t>
  </si>
  <si>
    <r>
      <t xml:space="preserve">Spielbeginn sonntags </t>
    </r>
    <r>
      <rPr>
        <b/>
        <u/>
        <sz val="10"/>
        <rFont val="Arial"/>
        <family val="2"/>
      </rPr>
      <t xml:space="preserve">(Festlegung 18.10.2008)  </t>
    </r>
  </si>
  <si>
    <t>Sofern es zu Doppelspieltagen (Aktive und Jugend) kommt, sollte der Anfangszeitpunkt durch die Staffelleiter mit dem Ausrichter abgestimmt werden. Für die Kinder und Jugendlichen ist es unzumutbar erst am späten Sonntagabend nach Hause zu kommen. Daher sollte die Jugend den zeitlichen Vorrang haben.</t>
  </si>
  <si>
    <r>
      <t xml:space="preserve">Schirileibchen stellt Ausrichter </t>
    </r>
    <r>
      <rPr>
        <b/>
        <u/>
        <sz val="11"/>
        <rFont val="Arial"/>
        <family val="2"/>
      </rPr>
      <t>(Festlegung 10.10.2009)</t>
    </r>
  </si>
  <si>
    <t>Die Schirileibchen werden bei Jugendspieltagen ab sofort vom Ausrichter gestellt. Somit ist gewährleistet, dass auf jeden Fall die Leibchen vor Ort sind.</t>
  </si>
  <si>
    <r>
      <t xml:space="preserve">Wechsel bei Spielen der U10 </t>
    </r>
    <r>
      <rPr>
        <b/>
        <u/>
        <sz val="11"/>
        <rFont val="Arial"/>
        <family val="2"/>
      </rPr>
      <t>(Festlegung 10.10.2009)</t>
    </r>
  </si>
  <si>
    <r>
      <t xml:space="preserve">Da es in letzter Zeit immer wieder zu Fragen gekommen ist, haben wir folgendes festgelegt, um in der STB-Jugend einen einheitlichen Stand zu haben: Wie bei den Altersklassen die auf Sätze spielen, darf auch bei der </t>
    </r>
    <r>
      <rPr>
        <b/>
        <sz val="11"/>
        <rFont val="Arial"/>
        <family val="2"/>
      </rPr>
      <t>U10 immer ausgewechselt</t>
    </r>
    <r>
      <rPr>
        <sz val="11"/>
        <rFont val="Arial"/>
        <family val="2"/>
      </rPr>
      <t xml:space="preserve"> werden.</t>
    </r>
  </si>
  <si>
    <r>
      <t>Schiedsrichter</t>
    </r>
    <r>
      <rPr>
        <b/>
        <u/>
        <sz val="11"/>
        <rFont val="Arial"/>
        <family val="2"/>
      </rPr>
      <t xml:space="preserve"> </t>
    </r>
    <r>
      <rPr>
        <b/>
        <u/>
        <sz val="10"/>
        <rFont val="Arial"/>
        <family val="2"/>
      </rPr>
      <t>(Festlegung 22.10.2016)</t>
    </r>
  </si>
  <si>
    <t>U10, U12, U14:</t>
  </si>
  <si>
    <t>Spieler dürfen als Schiedsrichter eingesetzt werden, jedoch muss ein Erwachsener/Trainer zur Unterstützung dabei stehen.</t>
  </si>
  <si>
    <t>U16, U18:</t>
  </si>
  <si>
    <t>Der eingesetzte Schiedsrichter muss im Besitz einer gültigen Schiedsrichterlizenz sein. Diese Lizenz muss der Spielleitung vorliegen.</t>
  </si>
  <si>
    <t>Landesspielordnung (LSO) Faustball</t>
  </si>
  <si>
    <t>Stand: 30.05.2016</t>
  </si>
  <si>
    <t>Für den Spielbetrieb Faustball im STB gelten die Regelungen der SpOF (Spielordnung Faustball der DFBL).</t>
  </si>
  <si>
    <t>Diese LSO regelt die Abweichungen von derselben.</t>
  </si>
  <si>
    <t>Weiterhin stellt die LSO Ordnungsregelungen für das Fachgebiet Faustball im STB dar, so-weit diese als fachgebietsspezifisch seitens der zuständigen Gremien auf dem Boden der Satzung und der einschlägigen Ordnungen des STB in Kraft gesetzt sind.</t>
  </si>
  <si>
    <t>SpOF : http://www.faustball-liga.de/spielbetrieb/downloads_allgemein/</t>
  </si>
  <si>
    <t>LSO: http://www.stb.de/sportarten/sportarten/faustball/spielbetrieb/downloads.html</t>
  </si>
  <si>
    <t>Die Landesspielordnung tritt zur Feldsaison 2014 in Kraft.</t>
  </si>
  <si>
    <t>1. Änderung lt. Landesfachausschuss-Sitzung vom 30.05.2016:</t>
  </si>
  <si>
    <t>Einfügen von Pkt. 5. in die Gebührenordnung</t>
  </si>
  <si>
    <t>Diese Änderung tritt zur Hallensaison 2016/2017 in Kraft.</t>
  </si>
  <si>
    <t>1 Spieljahr (4.2 SpOF):</t>
  </si>
  <si>
    <t>- Spieljahr ist</t>
  </si>
  <si>
    <t>a) für Feldspiele das Kalenderjahr</t>
  </si>
  <si>
    <t>b) für Hallenspiele die Zeit vom 1. Juli eines Jahres bis zum 30. Juni des Folgejahres.</t>
  </si>
  <si>
    <t>- Ablauf Meldetermin: Die jeweils gültigen Termine werden vom FGA festgelegt und online (homepage STB) sowie im Staffelleiterleitfaden veröffentlicht.</t>
  </si>
  <si>
    <t>Spieljahr ist</t>
  </si>
  <si>
    <t>2 Sonderumstiegsregelung im Bereich STB (4.3.8 SpOF)):</t>
  </si>
  <si>
    <t>Eine Mannschaft ist nach Erreichen der Altersgrenze berechtigt, in eine ihrem Alter entspre-chende Altersklasse in eine gleich- oder niederrangige Liga durch Relegationsspiele zu wech-seln.</t>
  </si>
  <si>
    <t>Die wechselnde Mannschaft muss mit der letztplatzierten, nicht vom Abstieg betroffenen Mannschaft Relegationsspiele austragen.</t>
  </si>
  <si>
    <t>Steigt eine Mannschaft ab, gilt die Berechtigung zu den Relegationsspielen für die nächst nied-rigere Klasse.</t>
  </si>
  <si>
    <t>Liegen mehrere Anträge für eine Spielklasse vor, so entscheidet die höhere Leistungsklasse</t>
  </si>
  <si>
    <t>oder bei gleicher Leistungsklasse der bessere Tabellenstand nach Abschluss der Spielrunde.</t>
  </si>
  <si>
    <t>Die übrigen Umstiegsmeldungen entfallen.</t>
  </si>
  <si>
    <t>Folgende Voraussetzungen müssen erfüllt sein:</t>
  </si>
  <si>
    <t>a) Es müssen mindestens 5 in dieser Mannschaft festgespielte Spieler, die im Spieljahr</t>
  </si>
  <si>
    <t>das erforderliche Alter der neuen Altersklasse erreichen, an den Relegationsspielen</t>
  </si>
  <si>
    <t>mitspielen.</t>
  </si>
  <si>
    <t>b) Die Mannschaft muss mit der Meldung zur Spielrunde einen Antrag zum Umstieg beim Staffelleiter vorlegen. Dieser Antrag ist bindend.</t>
  </si>
  <si>
    <t>3 Gebührenordnung „Ordnungsgelder“ des Fachgebietes Faustball im STB</t>
  </si>
  <si>
    <t>(6.2.6 SpOF):</t>
  </si>
  <si>
    <t>I. Ohne Einleitung eines förmlichen Verfahrens werden für den Spielbetrieb auf</t>
  </si>
  <si>
    <t>Mitgliedsverbandsebene gegen</t>
  </si>
  <si>
    <t>- Vereine</t>
  </si>
  <si>
    <t>- Mannschaften</t>
  </si>
  <si>
    <t>- Spieler/innen</t>
  </si>
  <si>
    <t>- Betreuungspersonen</t>
  </si>
  <si>
    <t>- Schiedsrichter/innen</t>
  </si>
  <si>
    <t>- Linienrichter/innen</t>
  </si>
  <si>
    <t>durch die gem. Ordnung des Fachgebietes Faustball berechtigten Beauftragten</t>
  </si>
  <si>
    <t>(u. a. Staffelleiter) folgende Ordnungsgelder verhängt:</t>
  </si>
  <si>
    <t>Verstoß EURO</t>
  </si>
  <si>
    <t>1. Zurückziehen einer Mannschaft bis zum Anfang des Spieljahres 0,00</t>
  </si>
  <si>
    <t>2. Zurückziehen einer Mannschaft im aktiven Bereich</t>
  </si>
  <si>
    <t>a) nach Ablauf des Meldetermins 150,00</t>
  </si>
  <si>
    <t>+ zusätzliche Zahlung des Meldegeldes</t>
  </si>
  <si>
    <t>b) vom Anfang des Spieljahres (Feld: 01. Januar, Halle: 01. Juli)</t>
  </si>
  <si>
    <t>bis zum Ablauf des Meldetermins (Feld: 01. März, Halle: 01. September) 50,00</t>
  </si>
  <si>
    <t>3. Zurückziehen einer gemeldeten Mannschaft im Jugend- und Seniorenbereich</t>
  </si>
  <si>
    <t>Nach Ablauf des Meldetermins (Feld: 1.März.; Halle: 15.September) 50,00</t>
  </si>
  <si>
    <t>4. Nichtantreten einer Mannschaft zu Punktspielen neben Spielverlust,</t>
  </si>
  <si>
    <t>je Spieltag 25,00</t>
  </si>
  <si>
    <t>5. Nichtvorlage eines Startpasses je Spieler/in und Spieltag 5,00</t>
  </si>
  <si>
    <t>6. Unvorschriftsmäßiger und verspäteter Bau der Spielanlage 10,00</t>
  </si>
  <si>
    <t>7. Spielen ohne Spielberechtigung, je Spieler/in und Spieltag neben</t>
  </si>
  <si>
    <t>Spielverlust 25,00</t>
  </si>
  <si>
    <t>8. Spielen in nicht einheitlicher Spielkleidung, je Spieltag 10,00</t>
  </si>
  <si>
    <t>9. Nichtantreten von eingeteilten Schieds- oder Linienrichtern</t>
  </si>
  <si>
    <t>bzw. Einsatz nicht qualifizierter Schiedsrichter, je Spieltag 10,00</t>
  </si>
  <si>
    <t>10. Ungebührliches Verhalten eines Spielers, Trainers oder einer Betreuungsperson</t>
  </si>
  <si>
    <t>Gelbe Karte 25,00</t>
  </si>
  <si>
    <t>Gelb-Rote Karte 25,00</t>
  </si>
  <si>
    <t>Rote Karte 50,00</t>
  </si>
  <si>
    <t>11. Verspätete oder unterlassene Benachrichtigung der Staffelleitung oder</t>
  </si>
  <si>
    <t>beteiligter Mannschaften bei Ausfall oder Verlegung von Spielen 25,00</t>
  </si>
  <si>
    <t>12. Verspätete oder unterlassene Übermittlung der Spielformulare an die Staffel-</t>
  </si>
  <si>
    <t>Leitung (Poststempel spätestens des dem Spieltag folgenden Werktages) 10,00</t>
  </si>
  <si>
    <t>13. Verspätete oder unterlassene Übermittlung der Spielergebnisse an die in den</t>
  </si>
  <si>
    <t>Wettkampfbestimmungen angegebenen Stellen durch den Ausrichter 10,00</t>
  </si>
  <si>
    <t>14. Nichteinhaltung von Fristen und Anweisungen der ausschreibenden Stelle 10,00</t>
  </si>
  <si>
    <t>15. Nichtteilnahme an Staffeltagen 25,00</t>
  </si>
  <si>
    <t>16. Antreten als Schiedsrichter in nicht ordnungsgemäßer Kleidung 10,00</t>
  </si>
  <si>
    <t>(reguläre Schiedsrichterkleidung oder Schiedsrichterleibchen)</t>
  </si>
  <si>
    <t>17. Die Einspruchsgebühr beträgt 50,00</t>
  </si>
  <si>
    <t>18. Die Mahngebühr beträgt 10,00</t>
  </si>
  <si>
    <t>II. Die Maßnahmen sind dem Betroffenen formlos durch Brief mit Begründung und Rechtsmit-</t>
  </si>
  <si>
    <t>telbelehrung mitzuteilen (Einspruchsfrist innerhalb 10 Tagen nach Zugang der Straffestset-zung).</t>
  </si>
  <si>
    <t>III. Die Ordnungsgelder verdoppeln sich bei einem gleichartigen Verstoß innerhalb des Spieljah-res.</t>
  </si>
  <si>
    <t>IV. Die Ordnungsgelder werden via Einzugsermächtigung vom STB direkt beim Verein abge-bucht.</t>
  </si>
  <si>
    <t>V. Vereine, die ihren finanziellen Verpflichtungen (z.B. Meldegelder, Ordnungsgelder)</t>
  </si>
  <si>
    <t>nicht nachkommen, werden mit allen Mannschaften vom Spielbetrieb ausgeschlossen.</t>
  </si>
  <si>
    <t>4 Durchführungsbestimmungen für die Jugendförderabgabe</t>
  </si>
  <si>
    <t>(laut Beschluss der Landesfachtagung vom 17./18.10.87 in Nellingen und</t>
  </si>
  <si>
    <t>27./28.10.01 in Stuttgart)</t>
  </si>
  <si>
    <t>1. Die Jugendförderabgabe beträgt für aktive Mannschaften € 75,00 und für Senio-renmannschaften € 50,00.</t>
  </si>
  <si>
    <t>Sie ist je Verein pro Spielrunde für maximal eine Mannschaft zu entrichten. Es gilt der jeweils höhere Betrag.</t>
  </si>
  <si>
    <t>Die Jugendförderabgabe wird ab der Feldrunde 1990 für aktive Mannschaften und ab der Feldrunde 2002 für Seniorenmannschaften erhoben.</t>
  </si>
  <si>
    <t>2. Die Jugendförderabgabe ist von den Vereinen zu entrichten, die in der Männer- oder Frauenklasse auf Landesebene spielen und keine Jugendmannschaft im Spielbetrieb haben.</t>
  </si>
  <si>
    <t>3. Die Bestätigung für Jugendarbeit wird gegeben ist, sofern eine Mannschaft des Vereins bei allen Spieltagen einer Spielrunde im STB anwesend war.</t>
  </si>
  <si>
    <t>Somit gelten Turngaurunden bzw. Turngaumeisterschaften nicht mehr als aus-reichend.</t>
  </si>
  <si>
    <t>4. Die Jugendförderabgabe wird ausschließlich für die Jugendarbeit verwendet. Über die Verwendung entscheidet der Landesfachausschuss.</t>
  </si>
  <si>
    <t>5. Für die Jugendförderabgabe wird ein gesondertes Konto geführt.</t>
  </si>
  <si>
    <t>6. Die Überwachung der Jugendförderabgabe obliegt dem Fachgebietsvorsitzen-den. Die Abwicklung nimmt der Referatsleiter 10, Finanzen und Controlling, vor</t>
  </si>
  <si>
    <t>7. Die auf STB-Ebene spielenden Mannschaften der Männer- und Frauenklassen sowie die teilnehmenden Jugendmannschaften werden dem Referat 10 über die Kontrollstelle (in der Regel der WOJ) vom WOA bzw. WOJ gemeldet.</t>
  </si>
  <si>
    <t>8. Die Kontrollstelle stellt fest, welcher Verein mit einer Jugendförderabgabe zu be-legen ist und erlässt die Abgabeverfügung. Der Verein wird über den Einzug der Jugendförderabgabe informiert.</t>
  </si>
  <si>
    <t>9. Die Führung des Treuhand-Sonderkontos obliegt dem Fachgebietsvorsitzenden. Dieser beteiligt dabei den Referatsleiter 10.</t>
  </si>
  <si>
    <t>- Die Kontrolle der Kasse erfolgt durch einen Kassenprüfer.</t>
  </si>
  <si>
    <t>- Der Landesfachtagung wird der Kassenbericht vorgelegt.</t>
  </si>
  <si>
    <t>10. Vereine, die die Jugendförderabgabe nicht entrichten, werden mit allen Mann-schaften vom Spielbetrieb ausgeschlossen.</t>
  </si>
  <si>
    <t>5 Wettkampfregeln Jugendfaustball im STB</t>
  </si>
  <si>
    <t>- Satzspiel</t>
  </si>
  <si>
    <t>• In den Jugendklassen der U18-, U16- und U14-Jugend wird auf Sätze bis 11 ge-spielt. Es wird auf zwei Bälle Differenz gespielt. Jeder Satz endet spätestens bei 15 Gutbällen (ggf. 15:14)</t>
  </si>
  <si>
    <t>• Je nach Anzahl der Spiele bleibt es dem Staffelleiter überlassen, Zeitsätze einzu-führen.</t>
  </si>
  <si>
    <t>• Die U10- und U12-Jugend bleibt von dieser Regelung ausgenommen und spielt weiterhin auf Zeit.</t>
  </si>
  <si>
    <t>• Spieltage „Jeder gegen jeden“ wird - auch wenn diese Spiele auf mehrere Spiel-tage verteilt sind - auf zwei Sätze gespielt. Damit ist auch ein 1:1 möglich.</t>
  </si>
  <si>
    <t>• Bei Spieltagen, bei denen nach WM-System (zwei Dreiergruppen) gespielt wird, wird bereits in der Vorrunde auf zwei Gewinnsätze gespielt.</t>
  </si>
  <si>
    <t>• Bei Spieltagen mit anderen Spielmodi, bleibt es dem jeweiligen Staffelleiter über-lassen, im Vorfeld einen Modus festzulegen.</t>
  </si>
  <si>
    <t>- Ball- und Seitenwahl</t>
  </si>
  <si>
    <t>Mannschaft A (im Spielberichtsbogen) hat stets Anspiel und Mannschaft B hat Seiten-wahl. Dies gilt vor dem ersten Satz und vor einem möglichen dritten Satz. Somit entfällt die Wahl vor dem Spiel. Im dritten Satz wechseln nach dem sechsten Gutball einer Mannschaft die Seiten und der Ball.</t>
  </si>
  <si>
    <t>Die Regelung des Anspiels und der Seitenwahl gilt auch für die U12- und U10-Jugend.</t>
  </si>
  <si>
    <t>- Auswechslungen und Auszeit</t>
  </si>
  <si>
    <t>U10 bis U12: Auswechseln ist nach jedem Punkt möglich, nicht nur nach einem Fehler oder einer Spielunterbrechung. Die Auszeit entfällt im Jugendbereich.</t>
  </si>
  <si>
    <t>ab U14: Auswechseln nur bei eigenem Aufschlag oder bei Spielunterbrechung durch den Schiedsrichter. Eine Auszeit kann pro Satz und je Mannschaft genommen werden.</t>
  </si>
  <si>
    <t>Pro Spiel dürfen maximal acht SpielerInnen eingesetzt werden. Pro Spieltag maximal zehn pro Mannschaft.</t>
  </si>
  <si>
    <t>- Mädchen bei Jungs</t>
  </si>
  <si>
    <t>Zur Förderung des Mädchenfaustballs ist auch folgende Regelung gültig: Wenn der Verein in derselben oder benachbarten Altersklasse keine Mädchenmannschaft hat, dürfen maximal zwei Mädchen zeitgleich bei den Jungs mitspielen. Wer bei einer Würt-tembergischen Meisterschaft ein Mädchen einsetzt, kann zwar Meister werden, verliert aber die Berechtigung der Teilnahme an den Süddeutschen Meisterschaften (SDM).</t>
  </si>
  <si>
    <t>Bei der U18 -Jugend männlich sind keine Spielerinnen zugelassen.</t>
  </si>
  <si>
    <t>6 Erläuterungen</t>
  </si>
  <si>
    <t>zu den Wettkampfregeln – insbesondere der STB-Faustballjugend – stellt der FGA ständig aktualisiert auf die homepage des STB.</t>
  </si>
  <si>
    <t>DG</t>
  </si>
  <si>
    <t>11 Uhr</t>
  </si>
  <si>
    <t>-</t>
  </si>
  <si>
    <t>Allen Mannschaften viel Erfolg und eine faire und verletzungsfreie Saison.</t>
  </si>
  <si>
    <t>Gespielt wird nach SpOF mit Änderungen der LSO.</t>
  </si>
  <si>
    <t>An die teilnehmenden Mannschaften (per E-Mail)</t>
  </si>
  <si>
    <t xml:space="preserve">  </t>
  </si>
  <si>
    <t>Knittlinen, den</t>
  </si>
  <si>
    <t>Mühlweinbergstrasse 7</t>
  </si>
  <si>
    <t>+49 160/3603624</t>
  </si>
  <si>
    <t>Ausschreibung Faustball Feld U18 weiblich 2018</t>
  </si>
  <si>
    <t>Ich möchte mich bei den Ausrichtern, die sich bereit erklärt haben, einen Spieltag auszurichten, ganz herzlich bedanken.</t>
  </si>
  <si>
    <t>Süddeutsche  Meisterschaft :    am 21./22.07.2018 TSV Calw</t>
  </si>
  <si>
    <t>Viele Grüße,
Guido</t>
  </si>
  <si>
    <t>Württembergische Meisterschaft:</t>
  </si>
  <si>
    <t>Süddeutsche Meisterschaften (SDM)</t>
  </si>
  <si>
    <t>Deutsche Meisterschaften (DM)</t>
  </si>
  <si>
    <t>TV Heuchlingen</t>
  </si>
  <si>
    <t>TSV Gärtringen (1)</t>
  </si>
  <si>
    <t>TSV Calw (2)</t>
  </si>
  <si>
    <t>TSV Dennach (3)</t>
  </si>
  <si>
    <t>TV Hohenklingen (4)</t>
  </si>
  <si>
    <t>TV Stammheim (6)</t>
  </si>
  <si>
    <t>Die Plätze 1. bis 6. qualifizieren sich  für die Württembergische Meisterschaft (WM)</t>
  </si>
  <si>
    <t>Landesligameisterschaft:</t>
  </si>
  <si>
    <t>Vorrunde:</t>
  </si>
  <si>
    <t>Die Pätze 7. bis 9. spielen eine Landesligameisterschaft (LLM).</t>
  </si>
  <si>
    <t>Gespielt wird im WM- Modus.</t>
  </si>
  <si>
    <t>21./22. Juli 2018</t>
  </si>
  <si>
    <t>8./09. Spetember 2018</t>
  </si>
  <si>
    <t>Es ist auf einheitliche Spielkleidung zu achten. Bitte nur geprüfte Schiedsrichter einsetzen, da es hier immer wieder zu Problemen kommt.Schiedsrichterleibchen sind Pflicht. Zuwiderhandlungen melden bitte die Ausrichter an mich zurück.
Ich bitte die Ausrichter auf die Gültigkeit der Pässe und der Spielberechtigung (1.1.2000 und jünger) zu achten und die notwendigen Eintragungen vorzunehmen.
Die Ausrichter übergeben mir die Spielpläne bzw. schicken mir die Spielpläne per Post zu.
Es ist auf gültige Spielpässe zu achten! Passantrag ist nicht mehr gültig !</t>
  </si>
  <si>
    <t>1. Spieltag</t>
  </si>
  <si>
    <t>2. Spieltag</t>
  </si>
  <si>
    <t>Gespielt wird eine Doppel-Runde JgG auf 2 Gewinn-Sätze (2:0, 2:1, 1:2 oder 0:2)</t>
  </si>
  <si>
    <t xml:space="preserve">KEIN ZEIZSATZ! </t>
  </si>
  <si>
    <t xml:space="preserve">Gespielt wird JgG auf 2 Sätze an zwei Spieltagen mit je </t>
  </si>
  <si>
    <t xml:space="preserve">18 Spielen auf 2 Felder also 9 DG, je 4 Spiele pro Team! KEIN ZEIZSATZ! </t>
  </si>
  <si>
    <t>WM-Vorrunde auf 2 Sätze, ab den Halbfinals auf 2 Gewinnsätze. KEIN ZEITSATZ</t>
  </si>
  <si>
    <t>Großenasper SV</t>
  </si>
  <si>
    <t>Deutsche Meisterschaft :            am 8./09.09.2018 Großenasper SV</t>
  </si>
  <si>
    <t>Samstag, 12. Mai 2018</t>
  </si>
  <si>
    <t>Fabian Czekalla: +49 160-96752827</t>
  </si>
  <si>
    <t>TSV Calw: Sportplatz am Aischbachweg, Aischbachweg, 75365 Calw</t>
  </si>
  <si>
    <t>Bernd Bodler: +49 151-15618022</t>
  </si>
  <si>
    <t>Wir spielen 2 Sätze,  zwei Punkte Unterschied bis max. 15:14 - KEIN Zeitsatz</t>
  </si>
  <si>
    <t>Stichtag: 01.01.2000</t>
  </si>
  <si>
    <t>Teilnehmende Mannschaften:</t>
  </si>
  <si>
    <t>#</t>
  </si>
  <si>
    <t>Punkte:</t>
  </si>
  <si>
    <t>Bälle:</t>
  </si>
  <si>
    <t>!</t>
  </si>
  <si>
    <t>Balldiff.</t>
  </si>
  <si>
    <t>Mannschaft</t>
  </si>
  <si>
    <t>Samstag, 16. Juni 2018</t>
  </si>
  <si>
    <t>TG Biberach: Übungsfeld am TG-Vereinsheim, Adenaueralle 11; 88400 Biberach</t>
  </si>
  <si>
    <t>Platzierung:</t>
  </si>
  <si>
    <t xml:space="preserve">Platz: </t>
  </si>
  <si>
    <t>Spiel Nr.</t>
  </si>
  <si>
    <t>7. Vorrunde</t>
  </si>
  <si>
    <t>8. Vorrunde</t>
  </si>
  <si>
    <t>9. Vorrunde</t>
  </si>
  <si>
    <t>Samstag, 30. Juni 2018</t>
  </si>
  <si>
    <t>Olaf Niemann: + 49 173-6705947 (THH:+ 49 7034-22497)</t>
  </si>
  <si>
    <t>Wir spielen 2 Gewinnsätze,  zwei Punkte Unterschied bis max. 15:14 - KEIN Zeitsatz</t>
  </si>
  <si>
    <t>Punkte - Matrix: LLM</t>
  </si>
  <si>
    <t>Nr.</t>
  </si>
  <si>
    <t>1. Vorrunde</t>
  </si>
  <si>
    <t>2. Vorrunde</t>
  </si>
  <si>
    <t>3. Vorrunde</t>
  </si>
  <si>
    <t>4. Vorrunde</t>
  </si>
  <si>
    <t>5. Vorrunde</t>
  </si>
  <si>
    <t>6. Vorrunde</t>
  </si>
  <si>
    <t>HF1</t>
  </si>
  <si>
    <t>1. WM-VR Gruppe A</t>
  </si>
  <si>
    <t>2. WM-VR Gruppe B</t>
  </si>
  <si>
    <t>HF2</t>
  </si>
  <si>
    <t>1. WM-VR Gruppe B</t>
  </si>
  <si>
    <t>2. WM-VR Gruppe A</t>
  </si>
  <si>
    <t>3. WM-VR Gruppe A</t>
  </si>
  <si>
    <t>3. WM-VR Gruppe B</t>
  </si>
  <si>
    <t>Platz 5./6.</t>
  </si>
  <si>
    <t>Finale</t>
  </si>
  <si>
    <t>Sieger HF 1 Sp. 9</t>
  </si>
  <si>
    <t>Verlierer HF 1 Sp. 9</t>
  </si>
  <si>
    <t>Verlierer HF 2 Sp. 11</t>
  </si>
  <si>
    <t>Sieger HF 2 Sp. 11</t>
  </si>
  <si>
    <t>Platz 3./4.</t>
  </si>
  <si>
    <t>Punkte VR:</t>
  </si>
  <si>
    <t>Platzierung VR:</t>
  </si>
  <si>
    <t>Endstand Landesligameisterschaft</t>
  </si>
  <si>
    <t>7.</t>
  </si>
  <si>
    <t>8.</t>
  </si>
  <si>
    <t>9.</t>
  </si>
  <si>
    <t>Abschlusstabelle Feldsaison 2018 U18 weiblich</t>
  </si>
  <si>
    <t>Platzierung Vorrunde:</t>
  </si>
  <si>
    <t>Platzierung Landesligameisterschaft:</t>
  </si>
  <si>
    <t>Punkte: 1. Spieltag</t>
  </si>
  <si>
    <t>Punkte: 2. Spieltag</t>
  </si>
  <si>
    <r>
      <t xml:space="preserve">Für die Runde, haben 9 Mannschaften gemeldet.
Gespielt wird eine einfache Vorrunde (VR) "Jeder Gegen Jeden" (JgG) auf 2 Spieltage verteilt.
Gespielt wird in der VR und in der WM-Vorrunde auf 2 Sätze bis 11 (höchstens 15:14) auch 1:1 möglich. Bei der LLM und WM ab HF wird auf 2 Gewinnsätze gespielt. Für die komplette Runde gilt: </t>
    </r>
    <r>
      <rPr>
        <b/>
        <sz val="10"/>
        <color rgb="FFFF0000"/>
        <rFont val="Arial"/>
        <family val="2"/>
      </rPr>
      <t xml:space="preserve">KEIN ZEIZSATZ! </t>
    </r>
    <r>
      <rPr>
        <sz val="10"/>
        <rFont val="Arial"/>
        <family val="2"/>
      </rPr>
      <t xml:space="preserve">
Die Plätze 1. - 6. qualifizieren sich für die Württembergische Meisterschaft (WM).
Die Plätze 7. - 9. spielen die Landesligameisterschaft (LLM) als Doppeltrunde JgG.
</t>
    </r>
  </si>
  <si>
    <t>Stichtag Feldrunde 2018 für die U18: 01.01.2000</t>
  </si>
  <si>
    <t>Sieger HF 1 Spiel 9</t>
  </si>
  <si>
    <t>Sieger 5./6. Spiel 13</t>
  </si>
  <si>
    <t>Sieger 3./4. Spiel 15</t>
  </si>
  <si>
    <t>TSV Gärtringen: Schickhardtstrasse 34/1, 71116 Gärtringen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</si>
</sst>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mm"/>
    <numFmt numFmtId="165" formatCode="[$-F800]dddd\,\ mmmm\ dd\,\ yyyy"/>
    <numFmt numFmtId="166" formatCode="[$-F400]h:mm:ss\ AM/PM"/>
  </numFmts>
  <fonts count="70">
    <font>
      <sz val="10"/>
      <name val="Arial"/>
    </font>
    <font>
      <sz val="10"/>
      <name val="Arial"/>
      <family val="2"/>
    </font>
    <font>
      <b/>
      <sz val="10"/>
      <name val="Arial"/>
      <family val="2"/>
    </font>
    <font>
      <sz val="10"/>
      <name val="Arial"/>
      <family val="2"/>
    </font>
    <font>
      <b/>
      <sz val="10"/>
      <name val="Arial"/>
      <family val="2"/>
    </font>
    <font>
      <b/>
      <sz val="12"/>
      <name val="Arial"/>
      <family val="2"/>
    </font>
    <font>
      <sz val="12"/>
      <name val="Times New Roman"/>
      <family val="1"/>
    </font>
    <font>
      <b/>
      <sz val="9.5"/>
      <name val="Arial"/>
      <family val="2"/>
    </font>
    <font>
      <sz val="9.5"/>
      <name val="Arial"/>
      <family val="2"/>
    </font>
    <font>
      <sz val="12"/>
      <name val="Arial Narrow"/>
      <family val="2"/>
    </font>
    <font>
      <u/>
      <sz val="9.5"/>
      <name val="Arial"/>
      <family val="2"/>
    </font>
    <font>
      <i/>
      <sz val="9.5"/>
      <name val="Arial"/>
      <family val="2"/>
    </font>
    <font>
      <sz val="14"/>
      <name val="Arial"/>
      <family val="2"/>
    </font>
    <font>
      <b/>
      <sz val="14"/>
      <name val="Arial"/>
      <family val="2"/>
    </font>
    <font>
      <b/>
      <u/>
      <sz val="9.5"/>
      <name val="Arial"/>
      <family val="2"/>
    </font>
    <font>
      <sz val="9.5"/>
      <name val="Times New Roman"/>
      <family val="1"/>
    </font>
    <font>
      <b/>
      <sz val="14"/>
      <name val="Arial"/>
      <family val="2"/>
    </font>
    <font>
      <u/>
      <sz val="10"/>
      <color indexed="12"/>
      <name val="Arial"/>
      <family val="2"/>
    </font>
    <font>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rgb="FFFF0000"/>
      <name val="Arial"/>
      <family val="2"/>
    </font>
    <font>
      <sz val="10"/>
      <name val="Arial"/>
      <family val="2"/>
      <charset val="129"/>
    </font>
    <font>
      <sz val="10"/>
      <name val="Calibri"/>
      <family val="2"/>
      <scheme val="minor"/>
    </font>
    <font>
      <b/>
      <sz val="10"/>
      <name val="Calibri"/>
      <family val="2"/>
      <scheme val="minor"/>
    </font>
    <font>
      <b/>
      <sz val="10"/>
      <color indexed="8"/>
      <name val="Calibri"/>
      <family val="2"/>
      <scheme val="minor"/>
    </font>
    <font>
      <sz val="10"/>
      <color indexed="10"/>
      <name val="Calibri"/>
      <family val="2"/>
      <scheme val="minor"/>
    </font>
    <font>
      <b/>
      <i/>
      <sz val="10"/>
      <name val="Calibri"/>
      <family val="2"/>
      <scheme val="minor"/>
    </font>
    <font>
      <sz val="8"/>
      <name val="Calibri"/>
      <family val="2"/>
      <scheme val="minor"/>
    </font>
    <font>
      <b/>
      <sz val="8"/>
      <name val="Calibri"/>
      <family val="2"/>
      <scheme val="minor"/>
    </font>
    <font>
      <sz val="8"/>
      <color rgb="FFFF0000"/>
      <name val="Calibri"/>
      <family val="2"/>
      <scheme val="minor"/>
    </font>
    <font>
      <b/>
      <sz val="10"/>
      <color rgb="FFFF0000"/>
      <name val="Calibri"/>
      <family val="2"/>
      <scheme val="minor"/>
    </font>
    <font>
      <u/>
      <sz val="8"/>
      <color indexed="12"/>
      <name val="Calibri"/>
      <family val="2"/>
      <scheme val="minor"/>
    </font>
    <font>
      <sz val="10"/>
      <color indexed="8"/>
      <name val="Calibri"/>
      <family val="2"/>
      <scheme val="minor"/>
    </font>
    <font>
      <sz val="10"/>
      <color rgb="FFFF0000"/>
      <name val="Calibri"/>
      <family val="2"/>
      <scheme val="minor"/>
    </font>
    <font>
      <u/>
      <sz val="10"/>
      <color rgb="FFFF0000"/>
      <name val="Calibri"/>
      <family val="2"/>
      <scheme val="minor"/>
    </font>
    <font>
      <sz val="9"/>
      <name val="Arial"/>
      <family val="2"/>
    </font>
    <font>
      <b/>
      <sz val="16"/>
      <name val="Arial"/>
      <family val="2"/>
    </font>
    <font>
      <b/>
      <u/>
      <sz val="12"/>
      <name val="Arial"/>
      <family val="2"/>
    </font>
    <font>
      <b/>
      <u/>
      <sz val="14"/>
      <name val="Arial"/>
      <family val="2"/>
    </font>
    <font>
      <sz val="11"/>
      <name val="Arial"/>
      <family val="2"/>
    </font>
    <font>
      <b/>
      <sz val="11"/>
      <name val="Arial"/>
      <family val="2"/>
    </font>
    <font>
      <b/>
      <sz val="11"/>
      <color rgb="FFFF0000"/>
      <name val="Arial"/>
      <family val="2"/>
    </font>
    <font>
      <b/>
      <u/>
      <sz val="10"/>
      <name val="Arial"/>
      <family val="2"/>
    </font>
    <font>
      <b/>
      <u/>
      <sz val="11"/>
      <name val="Arial"/>
      <family val="2"/>
    </font>
    <font>
      <sz val="11"/>
      <color rgb="FFFF0000"/>
      <name val="Arial"/>
      <family val="2"/>
    </font>
    <font>
      <b/>
      <sz val="9"/>
      <name val="Arial"/>
      <family val="2"/>
    </font>
    <font>
      <i/>
      <sz val="12"/>
      <name val="Arial"/>
      <family val="2"/>
    </font>
    <font>
      <i/>
      <sz val="10"/>
      <name val="Arial"/>
      <family val="2"/>
    </font>
    <font>
      <b/>
      <u/>
      <sz val="14"/>
      <color rgb="FFFF0000"/>
      <name val="Arial"/>
      <family val="2"/>
    </font>
    <font>
      <b/>
      <sz val="13"/>
      <color theme="3"/>
      <name val="Calibri"/>
      <family val="2"/>
      <scheme val="minor"/>
    </font>
    <font>
      <sz val="9"/>
      <color indexed="8"/>
      <name val="Calibri"/>
      <family val="2"/>
      <scheme val="minor"/>
    </font>
    <font>
      <b/>
      <sz val="12"/>
      <name val="Calibri"/>
      <family val="2"/>
      <scheme val="minor"/>
    </font>
    <font>
      <b/>
      <sz val="20"/>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rgb="FFFFC000"/>
        <bgColor indexed="64"/>
      </patternFill>
    </fill>
    <fill>
      <patternFill patternType="solid">
        <fgColor theme="9" tint="0.59996337778862885"/>
        <bgColor indexed="64"/>
      </patternFill>
    </fill>
    <fill>
      <patternFill patternType="solid">
        <fgColor theme="0" tint="-0.14999847407452621"/>
        <bgColor indexed="64"/>
      </patternFill>
    </fill>
  </fills>
  <borders count="4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top/>
      <bottom style="thick">
        <color theme="4" tint="0.499984740745262"/>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medium">
        <color indexed="64"/>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medium">
        <color indexed="64"/>
      </left>
      <right/>
      <top style="medium">
        <color indexed="64"/>
      </top>
      <bottom/>
      <diagonal/>
    </border>
    <border>
      <left style="medium">
        <color indexed="64"/>
      </left>
      <right/>
      <top/>
      <bottom style="medium">
        <color indexed="64"/>
      </bottom>
      <diagonal/>
    </border>
  </borders>
  <cellStyleXfs count="58">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20" borderId="1" applyNumberFormat="0" applyAlignment="0" applyProtection="0"/>
    <xf numFmtId="0" fontId="22" fillId="20" borderId="2" applyNumberFormat="0" applyAlignment="0" applyProtection="0"/>
    <xf numFmtId="0" fontId="23" fillId="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1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8" fillId="21" borderId="0" applyNumberFormat="0" applyBorder="0" applyAlignment="0" applyProtection="0"/>
    <xf numFmtId="0" fontId="3" fillId="22" borderId="4" applyNumberFormat="0" applyFont="0" applyAlignment="0" applyProtection="0"/>
    <xf numFmtId="0" fontId="29" fillId="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23" borderId="9" applyNumberFormat="0" applyAlignment="0" applyProtection="0"/>
    <xf numFmtId="0" fontId="3" fillId="0" borderId="0"/>
    <xf numFmtId="0" fontId="38" fillId="0" borderId="0"/>
    <xf numFmtId="0" fontId="1" fillId="0" borderId="0"/>
    <xf numFmtId="0" fontId="66" fillId="0" borderId="31" applyNumberFormat="0" applyFill="0" applyAlignment="0" applyProtection="0"/>
  </cellStyleXfs>
  <cellXfs count="289">
    <xf numFmtId="0" fontId="0" fillId="0" borderId="0" xfId="0"/>
    <xf numFmtId="0" fontId="0" fillId="0" borderId="0" xfId="0" applyAlignment="1">
      <alignment horizontal="center"/>
    </xf>
    <xf numFmtId="0" fontId="0" fillId="0" borderId="10" xfId="0" applyBorder="1" applyAlignment="1">
      <alignment horizontal="center"/>
    </xf>
    <xf numFmtId="0" fontId="4" fillId="0" borderId="0" xfId="0" applyFont="1"/>
    <xf numFmtId="0" fontId="4" fillId="0" borderId="0" xfId="0" applyFont="1" applyAlignment="1">
      <alignment horizontal="center"/>
    </xf>
    <xf numFmtId="0" fontId="1" fillId="0" borderId="0" xfId="0" applyFont="1"/>
    <xf numFmtId="0" fontId="7"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horizontal="center" vertical="top" wrapText="1"/>
    </xf>
    <xf numFmtId="0" fontId="12" fillId="0" borderId="0" xfId="0" applyFont="1" applyAlignment="1">
      <alignment horizontal="center"/>
    </xf>
    <xf numFmtId="0" fontId="12" fillId="0" borderId="0" xfId="0" applyFont="1"/>
    <xf numFmtId="0" fontId="13" fillId="0" borderId="0" xfId="0" applyFont="1" applyAlignment="1">
      <alignment horizontal="center"/>
    </xf>
    <xf numFmtId="0" fontId="12" fillId="0" borderId="0" xfId="0" applyFont="1" applyAlignment="1">
      <alignment horizontal="center" vertical="top" wrapText="1"/>
    </xf>
    <xf numFmtId="0" fontId="4" fillId="0" borderId="10" xfId="0" applyFont="1" applyBorder="1"/>
    <xf numFmtId="0" fontId="8" fillId="0" borderId="10" xfId="0" applyFont="1" applyBorder="1" applyAlignment="1">
      <alignment horizontal="center" vertical="top" wrapText="1"/>
    </xf>
    <xf numFmtId="0" fontId="8" fillId="0" borderId="10" xfId="0" applyFont="1" applyBorder="1" applyAlignment="1">
      <alignment horizontal="left" vertical="top" wrapText="1"/>
    </xf>
    <xf numFmtId="0" fontId="9" fillId="0" borderId="10" xfId="0" applyFont="1" applyBorder="1" applyAlignment="1">
      <alignment horizontal="center" vertical="top" wrapText="1"/>
    </xf>
    <xf numFmtId="0" fontId="7" fillId="0" borderId="10" xfId="0" applyFont="1" applyBorder="1" applyAlignment="1">
      <alignment horizontal="center" vertical="top" wrapText="1"/>
    </xf>
    <xf numFmtId="0" fontId="9" fillId="0" borderId="10" xfId="0" applyFont="1" applyBorder="1" applyAlignment="1">
      <alignment horizontal="left" vertical="top" wrapText="1"/>
    </xf>
    <xf numFmtId="0" fontId="7" fillId="0" borderId="10" xfId="0" applyFont="1" applyBorder="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11" fillId="0" borderId="0" xfId="0" applyFont="1" applyAlignment="1">
      <alignment horizontal="left" vertical="top" wrapText="1"/>
    </xf>
    <xf numFmtId="0" fontId="12"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0" fontId="13" fillId="0" borderId="0" xfId="0" applyFont="1" applyAlignment="1">
      <alignment horizontal="left" vertical="top" wrapText="1"/>
    </xf>
    <xf numFmtId="0" fontId="13" fillId="0" borderId="10" xfId="0" applyFont="1" applyBorder="1" applyAlignment="1">
      <alignment horizontal="left" vertical="top" wrapText="1"/>
    </xf>
    <xf numFmtId="0" fontId="16" fillId="0" borderId="0" xfId="0" applyFont="1" applyAlignment="1">
      <alignment horizontal="center"/>
    </xf>
    <xf numFmtId="0" fontId="4" fillId="0" borderId="10" xfId="0" applyFont="1" applyBorder="1" applyAlignment="1">
      <alignment horizontal="center"/>
    </xf>
    <xf numFmtId="0" fontId="7" fillId="24" borderId="10" xfId="0" applyFont="1" applyFill="1" applyBorder="1" applyAlignment="1">
      <alignment horizontal="left" vertical="top" wrapText="1"/>
    </xf>
    <xf numFmtId="0" fontId="8" fillId="24" borderId="10" xfId="0" applyFont="1" applyFill="1" applyBorder="1" applyAlignment="1">
      <alignment horizontal="left" vertical="top" wrapText="1"/>
    </xf>
    <xf numFmtId="0" fontId="40" fillId="0" borderId="0" xfId="37" applyFont="1" applyFill="1" applyBorder="1"/>
    <xf numFmtId="0" fontId="40" fillId="0" borderId="0" xfId="37" applyFont="1" applyAlignment="1">
      <alignment horizontal="left"/>
    </xf>
    <xf numFmtId="0" fontId="40" fillId="0" borderId="0" xfId="43" applyFont="1" applyAlignment="1">
      <alignment horizontal="left"/>
    </xf>
    <xf numFmtId="0" fontId="43" fillId="0" borderId="0" xfId="0" applyFont="1"/>
    <xf numFmtId="164" fontId="40" fillId="0" borderId="0" xfId="37" applyNumberFormat="1" applyFont="1" applyAlignment="1">
      <alignment horizontal="left"/>
    </xf>
    <xf numFmtId="0" fontId="40" fillId="0" borderId="0" xfId="37" applyNumberFormat="1" applyFont="1" applyAlignment="1">
      <alignment horizontal="left"/>
    </xf>
    <xf numFmtId="0" fontId="40" fillId="0" borderId="0" xfId="37" applyFont="1" applyAlignment="1">
      <alignment horizontal="center"/>
    </xf>
    <xf numFmtId="0" fontId="46" fillId="0" borderId="0" xfId="37" applyFont="1"/>
    <xf numFmtId="0" fontId="46" fillId="0" borderId="0" xfId="37" applyFont="1" applyAlignment="1">
      <alignment horizontal="center"/>
    </xf>
    <xf numFmtId="0" fontId="44" fillId="0" borderId="0" xfId="37" applyFont="1"/>
    <xf numFmtId="0" fontId="48" fillId="0" borderId="0" xfId="31" applyFont="1" applyAlignment="1" applyProtection="1"/>
    <xf numFmtId="0" fontId="44" fillId="0" borderId="0" xfId="37" applyFont="1" applyAlignment="1">
      <alignment horizontal="left"/>
    </xf>
    <xf numFmtId="0" fontId="47" fillId="0" borderId="0" xfId="37" applyFont="1" applyAlignment="1">
      <alignment horizontal="left"/>
    </xf>
    <xf numFmtId="0" fontId="47" fillId="0" borderId="0" xfId="43" applyFont="1" applyAlignment="1">
      <alignment horizontal="left"/>
    </xf>
    <xf numFmtId="0" fontId="47" fillId="0" borderId="0" xfId="37" applyFont="1" applyAlignment="1">
      <alignment horizontal="center"/>
    </xf>
    <xf numFmtId="0" fontId="45" fillId="0" borderId="0" xfId="43" applyFont="1" applyAlignment="1">
      <alignment horizontal="left"/>
    </xf>
    <xf numFmtId="0" fontId="42" fillId="0" borderId="0" xfId="43" applyFont="1"/>
    <xf numFmtId="0" fontId="42" fillId="0" borderId="0" xfId="43" applyNumberFormat="1" applyFont="1" applyAlignment="1">
      <alignment horizontal="left"/>
    </xf>
    <xf numFmtId="0" fontId="39" fillId="0" borderId="0" xfId="43" applyFont="1" applyAlignment="1">
      <alignment horizontal="left"/>
    </xf>
    <xf numFmtId="0" fontId="50" fillId="0" borderId="0" xfId="0" applyFont="1"/>
    <xf numFmtId="0" fontId="40" fillId="0" borderId="0" xfId="0" applyFont="1" applyBorder="1"/>
    <xf numFmtId="164" fontId="41" fillId="0" borderId="0" xfId="37" applyNumberFormat="1" applyFont="1" applyAlignment="1">
      <alignment horizontal="left"/>
    </xf>
    <xf numFmtId="0" fontId="41" fillId="0" borderId="0" xfId="37" applyNumberFormat="1" applyFont="1" applyAlignment="1">
      <alignment horizontal="left"/>
    </xf>
    <xf numFmtId="0" fontId="41" fillId="0" borderId="0" xfId="37" applyFont="1" applyAlignment="1">
      <alignment horizontal="left"/>
    </xf>
    <xf numFmtId="0" fontId="41" fillId="0" borderId="0" xfId="37" applyFont="1" applyAlignment="1">
      <alignment horizontal="center"/>
    </xf>
    <xf numFmtId="0" fontId="41" fillId="0" borderId="0" xfId="37" applyNumberFormat="1" applyFont="1" applyAlignment="1">
      <alignment horizontal="center"/>
    </xf>
    <xf numFmtId="0" fontId="41" fillId="0" borderId="0" xfId="37" applyFont="1"/>
    <xf numFmtId="0" fontId="42" fillId="0" borderId="0" xfId="37" applyFont="1"/>
    <xf numFmtId="0" fontId="42" fillId="0" borderId="0" xfId="37" applyNumberFormat="1" applyFont="1" applyAlignment="1">
      <alignment horizontal="center"/>
    </xf>
    <xf numFmtId="0" fontId="42" fillId="0" borderId="0" xfId="37" applyFont="1" applyAlignment="1">
      <alignment horizontal="center"/>
    </xf>
    <xf numFmtId="0" fontId="42" fillId="0" borderId="0" xfId="37" applyFont="1" applyAlignment="1">
      <alignment horizontal="left"/>
    </xf>
    <xf numFmtId="0" fontId="39" fillId="0" borderId="0" xfId="43" applyNumberFormat="1" applyFont="1" applyAlignment="1">
      <alignment horizontal="center"/>
    </xf>
    <xf numFmtId="0" fontId="39" fillId="27" borderId="0" xfId="43" applyNumberFormat="1" applyFont="1" applyFill="1" applyAlignment="1">
      <alignment horizontal="center"/>
    </xf>
    <xf numFmtId="0" fontId="39" fillId="25" borderId="0" xfId="43" applyNumberFormat="1" applyFont="1" applyFill="1" applyAlignment="1">
      <alignment horizontal="center"/>
    </xf>
    <xf numFmtId="0" fontId="39" fillId="28" borderId="0" xfId="43" applyNumberFormat="1" applyFont="1" applyFill="1" applyAlignment="1">
      <alignment horizontal="center"/>
    </xf>
    <xf numFmtId="0" fontId="51" fillId="0" borderId="0" xfId="43" applyFont="1" applyAlignment="1">
      <alignment horizontal="left"/>
    </xf>
    <xf numFmtId="0" fontId="17" fillId="0" borderId="0" xfId="31" applyAlignment="1" applyProtection="1"/>
    <xf numFmtId="0" fontId="18" fillId="0" borderId="0" xfId="56" applyFont="1" applyAlignment="1">
      <alignment vertical="center" wrapText="1"/>
    </xf>
    <xf numFmtId="0" fontId="1" fillId="0" borderId="0" xfId="56"/>
    <xf numFmtId="0" fontId="54" fillId="0" borderId="0" xfId="56" applyFont="1" applyAlignment="1">
      <alignment vertical="center" wrapText="1"/>
    </xf>
    <xf numFmtId="0" fontId="13" fillId="0" borderId="0" xfId="56" applyFont="1" applyAlignment="1">
      <alignment vertical="center" wrapText="1"/>
    </xf>
    <xf numFmtId="0" fontId="55" fillId="0" borderId="0" xfId="56" applyFont="1" applyAlignment="1">
      <alignment vertical="center" wrapText="1"/>
    </xf>
    <xf numFmtId="0" fontId="54" fillId="0" borderId="0" xfId="56" applyFont="1" applyAlignment="1">
      <alignment horizontal="left" vertical="center" wrapText="1"/>
    </xf>
    <xf numFmtId="0" fontId="56" fillId="0" borderId="0" xfId="56" applyFont="1" applyAlignment="1">
      <alignment horizontal="left" vertical="center" wrapText="1"/>
    </xf>
    <xf numFmtId="0" fontId="5" fillId="0" borderId="0" xfId="56" applyFont="1" applyAlignment="1">
      <alignment horizontal="left" vertical="center" wrapText="1"/>
    </xf>
    <xf numFmtId="0" fontId="58" fillId="0" borderId="0" xfId="56" applyFont="1" applyAlignment="1">
      <alignment horizontal="left" vertical="center" wrapText="1"/>
    </xf>
    <xf numFmtId="0" fontId="56" fillId="0" borderId="0" xfId="56" applyFont="1" applyAlignment="1">
      <alignment horizontal="left" vertical="center" indent="3"/>
    </xf>
    <xf numFmtId="0" fontId="56" fillId="0" borderId="0" xfId="56" applyFont="1" applyAlignment="1">
      <alignment vertical="center" wrapText="1"/>
    </xf>
    <xf numFmtId="0" fontId="56" fillId="0" borderId="0" xfId="56" applyFont="1" applyAlignment="1">
      <alignment vertical="center"/>
    </xf>
    <xf numFmtId="0" fontId="56" fillId="0" borderId="0" xfId="56" applyFont="1" applyAlignment="1">
      <alignment horizontal="left" vertical="center" indent="2"/>
    </xf>
    <xf numFmtId="0" fontId="57" fillId="0" borderId="0" xfId="56" applyFont="1" applyAlignment="1">
      <alignment horizontal="left" vertical="center" wrapText="1"/>
    </xf>
    <xf numFmtId="0" fontId="17" fillId="0" borderId="0" xfId="31" applyAlignment="1" applyProtection="1">
      <alignment horizontal="left" vertical="center" wrapText="1"/>
    </xf>
    <xf numFmtId="0" fontId="61" fillId="0" borderId="0" xfId="56" applyFont="1" applyAlignment="1">
      <alignment horizontal="left" vertical="center" wrapText="1"/>
    </xf>
    <xf numFmtId="0" fontId="1" fillId="0" borderId="0" xfId="56" applyAlignment="1">
      <alignment wrapText="1"/>
    </xf>
    <xf numFmtId="49" fontId="53" fillId="0" borderId="0" xfId="56" applyNumberFormat="1" applyFont="1" applyAlignment="1">
      <alignment wrapText="1"/>
    </xf>
    <xf numFmtId="49" fontId="53" fillId="0" borderId="0" xfId="56" applyNumberFormat="1" applyFont="1"/>
    <xf numFmtId="49" fontId="1" fillId="0" borderId="0" xfId="56" applyNumberFormat="1" applyAlignment="1">
      <alignment wrapText="1"/>
    </xf>
    <xf numFmtId="49" fontId="1" fillId="0" borderId="0" xfId="56" applyNumberFormat="1"/>
    <xf numFmtId="49" fontId="5" fillId="0" borderId="0" xfId="56" applyNumberFormat="1" applyFont="1" applyAlignment="1">
      <alignment wrapText="1"/>
    </xf>
    <xf numFmtId="49" fontId="5" fillId="0" borderId="0" xfId="56" applyNumberFormat="1" applyFont="1"/>
    <xf numFmtId="0" fontId="1" fillId="0" borderId="0" xfId="56" applyFont="1"/>
    <xf numFmtId="0" fontId="2" fillId="0" borderId="0" xfId="56" applyFont="1" applyAlignment="1">
      <alignment wrapText="1"/>
    </xf>
    <xf numFmtId="0" fontId="52" fillId="0" borderId="0" xfId="56" applyFont="1"/>
    <xf numFmtId="0" fontId="5" fillId="0" borderId="0" xfId="56" applyFont="1" applyAlignment="1">
      <alignment horizontal="left"/>
    </xf>
    <xf numFmtId="0" fontId="6" fillId="0" borderId="0" xfId="56" applyFont="1" applyFill="1" applyAlignment="1">
      <alignment horizontal="center"/>
    </xf>
    <xf numFmtId="0" fontId="5" fillId="0" borderId="0" xfId="56" applyFont="1" applyAlignment="1">
      <alignment horizontal="left" vertical="center"/>
    </xf>
    <xf numFmtId="0" fontId="62" fillId="0" borderId="0" xfId="56" applyFont="1" applyAlignment="1">
      <alignment horizontal="center" vertical="center"/>
    </xf>
    <xf numFmtId="0" fontId="5" fillId="0" borderId="0" xfId="56" applyFont="1" applyAlignment="1">
      <alignment vertical="center"/>
    </xf>
    <xf numFmtId="0" fontId="1" fillId="0" borderId="0" xfId="56" applyFont="1" applyAlignment="1">
      <alignment horizontal="center"/>
    </xf>
    <xf numFmtId="0" fontId="5" fillId="0" borderId="0" xfId="56" applyFont="1" applyAlignment="1">
      <alignment horizontal="center" vertical="center"/>
    </xf>
    <xf numFmtId="17" fontId="5" fillId="0" borderId="0" xfId="56" applyNumberFormat="1" applyFont="1" applyAlignment="1">
      <alignment horizontal="left"/>
    </xf>
    <xf numFmtId="17" fontId="62" fillId="0" borderId="0" xfId="56" applyNumberFormat="1" applyFont="1" applyAlignment="1">
      <alignment horizontal="center"/>
    </xf>
    <xf numFmtId="0" fontId="5" fillId="0" borderId="0" xfId="56" applyFont="1"/>
    <xf numFmtId="0" fontId="63" fillId="0" borderId="0" xfId="56" applyFont="1"/>
    <xf numFmtId="0" fontId="18" fillId="0" borderId="0" xfId="56" applyFont="1"/>
    <xf numFmtId="15" fontId="1" fillId="0" borderId="0" xfId="56" applyNumberFormat="1" applyFont="1"/>
    <xf numFmtId="0" fontId="65" fillId="0" borderId="0" xfId="56" applyFont="1" applyAlignment="1">
      <alignment horizontal="center"/>
    </xf>
    <xf numFmtId="0" fontId="1" fillId="0" borderId="0" xfId="56" applyFont="1" applyAlignment="1">
      <alignment horizontal="left" vertical="top" wrapText="1"/>
    </xf>
    <xf numFmtId="0" fontId="62" fillId="0" borderId="0" xfId="56" applyFont="1"/>
    <xf numFmtId="0" fontId="12" fillId="0" borderId="0" xfId="56" applyFont="1"/>
    <xf numFmtId="0" fontId="13" fillId="0" borderId="0" xfId="56" applyFont="1"/>
    <xf numFmtId="0" fontId="18" fillId="0" borderId="0" xfId="56" applyFont="1" applyAlignment="1">
      <alignment horizontal="right"/>
    </xf>
    <xf numFmtId="14" fontId="1" fillId="0" borderId="0" xfId="56" applyNumberFormat="1" applyFont="1" applyAlignment="1">
      <alignment horizontal="left"/>
    </xf>
    <xf numFmtId="14" fontId="1" fillId="0" borderId="0" xfId="56" applyNumberFormat="1" applyFont="1" applyAlignment="1">
      <alignment horizontal="right"/>
    </xf>
    <xf numFmtId="0" fontId="1" fillId="0" borderId="0" xfId="56" quotePrefix="1" applyFont="1"/>
    <xf numFmtId="0" fontId="64" fillId="0" borderId="0" xfId="56" applyFont="1" applyAlignment="1">
      <alignment vertical="top" wrapText="1"/>
    </xf>
    <xf numFmtId="0" fontId="1" fillId="26" borderId="27" xfId="56" applyFill="1" applyBorder="1"/>
    <xf numFmtId="0" fontId="1" fillId="26" borderId="28" xfId="56" applyFill="1" applyBorder="1"/>
    <xf numFmtId="0" fontId="1" fillId="26" borderId="29" xfId="56" applyFill="1" applyBorder="1"/>
    <xf numFmtId="0" fontId="1" fillId="26" borderId="30" xfId="56" applyFill="1" applyBorder="1"/>
    <xf numFmtId="0" fontId="1" fillId="26" borderId="0" xfId="56" applyFill="1" applyBorder="1"/>
    <xf numFmtId="0" fontId="1" fillId="26" borderId="32" xfId="56" applyFill="1" applyBorder="1"/>
    <xf numFmtId="0" fontId="1" fillId="26" borderId="0" xfId="56" applyFill="1" applyBorder="1" applyAlignment="1">
      <alignment horizontal="center"/>
    </xf>
    <xf numFmtId="0" fontId="1" fillId="26" borderId="0" xfId="56" applyFont="1" applyFill="1" applyBorder="1"/>
    <xf numFmtId="165" fontId="1" fillId="26" borderId="0" xfId="56" applyNumberFormat="1" applyFill="1" applyBorder="1" applyAlignment="1">
      <alignment horizontal="left"/>
    </xf>
    <xf numFmtId="166" fontId="1" fillId="26" borderId="0" xfId="56" applyNumberFormat="1" applyFont="1" applyFill="1" applyBorder="1" applyAlignment="1">
      <alignment horizontal="center"/>
    </xf>
    <xf numFmtId="0" fontId="2" fillId="0" borderId="0" xfId="56" applyFont="1" applyAlignment="1"/>
    <xf numFmtId="0" fontId="66" fillId="26" borderId="31" xfId="57" applyFill="1" applyBorder="1"/>
    <xf numFmtId="0" fontId="1" fillId="26" borderId="0" xfId="56" applyFont="1" applyFill="1" applyBorder="1" applyAlignment="1">
      <alignment horizontal="center"/>
    </xf>
    <xf numFmtId="0" fontId="1" fillId="26" borderId="33" xfId="56" applyFill="1" applyBorder="1"/>
    <xf numFmtId="0" fontId="1" fillId="26" borderId="34" xfId="56" applyFill="1" applyBorder="1"/>
    <xf numFmtId="0" fontId="1" fillId="26" borderId="35" xfId="56" applyFill="1" applyBorder="1"/>
    <xf numFmtId="0" fontId="1" fillId="26" borderId="0" xfId="56" applyFill="1"/>
    <xf numFmtId="0" fontId="1" fillId="0" borderId="0" xfId="56" applyBorder="1"/>
    <xf numFmtId="165" fontId="1" fillId="26" borderId="0" xfId="56" applyNumberFormat="1" applyFont="1" applyFill="1" applyBorder="1" applyAlignment="1">
      <alignment horizontal="left"/>
    </xf>
    <xf numFmtId="0" fontId="1" fillId="26" borderId="32" xfId="56" applyFont="1" applyFill="1" applyBorder="1"/>
    <xf numFmtId="0" fontId="40" fillId="0" borderId="0" xfId="37" applyFont="1" applyFill="1" applyBorder="1" applyAlignment="1">
      <alignment horizontal="left"/>
    </xf>
    <xf numFmtId="164" fontId="41" fillId="0" borderId="0" xfId="37" applyNumberFormat="1" applyFont="1" applyAlignment="1" applyProtection="1">
      <alignment horizontal="left"/>
    </xf>
    <xf numFmtId="0" fontId="41" fillId="0" borderId="0" xfId="37" applyFont="1" applyAlignment="1" applyProtection="1">
      <alignment horizontal="left"/>
    </xf>
    <xf numFmtId="0" fontId="41" fillId="0" borderId="0" xfId="37" applyNumberFormat="1" applyFont="1" applyAlignment="1" applyProtection="1">
      <alignment horizontal="left"/>
    </xf>
    <xf numFmtId="0" fontId="40" fillId="0" borderId="0" xfId="37" applyFont="1" applyFill="1" applyBorder="1" applyProtection="1"/>
    <xf numFmtId="0" fontId="40" fillId="0" borderId="0" xfId="37" applyFont="1" applyFill="1" applyBorder="1" applyAlignment="1" applyProtection="1">
      <alignment horizontal="left"/>
    </xf>
    <xf numFmtId="0" fontId="41" fillId="0" borderId="0" xfId="37" applyFont="1" applyAlignment="1" applyProtection="1">
      <alignment horizontal="center"/>
    </xf>
    <xf numFmtId="0" fontId="41" fillId="0" borderId="0" xfId="37" applyFont="1" applyAlignment="1" applyProtection="1">
      <alignment horizontal="right"/>
    </xf>
    <xf numFmtId="0" fontId="40" fillId="0" borderId="0" xfId="0" applyFont="1" applyFill="1" applyBorder="1" applyProtection="1"/>
    <xf numFmtId="15" fontId="41" fillId="0" borderId="0" xfId="37" applyNumberFormat="1" applyFont="1" applyAlignment="1" applyProtection="1">
      <alignment horizontal="left"/>
    </xf>
    <xf numFmtId="0" fontId="40" fillId="0" borderId="0" xfId="37" applyFont="1" applyAlignment="1" applyProtection="1">
      <alignment horizontal="left"/>
    </xf>
    <xf numFmtId="0" fontId="40" fillId="0" borderId="0" xfId="37" applyFont="1" applyAlignment="1" applyProtection="1">
      <alignment horizontal="right"/>
    </xf>
    <xf numFmtId="0" fontId="40" fillId="0" borderId="0" xfId="37" applyFont="1" applyAlignment="1" applyProtection="1">
      <alignment horizontal="center"/>
    </xf>
    <xf numFmtId="0" fontId="41" fillId="0" borderId="0" xfId="37" applyFont="1" applyProtection="1"/>
    <xf numFmtId="0" fontId="41" fillId="0" borderId="0" xfId="37" applyNumberFormat="1" applyFont="1" applyAlignment="1" applyProtection="1">
      <alignment horizontal="center"/>
    </xf>
    <xf numFmtId="0" fontId="41" fillId="0" borderId="0" xfId="37" applyFont="1" applyAlignment="1" applyProtection="1"/>
    <xf numFmtId="0" fontId="41" fillId="0" borderId="18" xfId="37" applyFont="1" applyBorder="1" applyAlignment="1" applyProtection="1">
      <alignment horizontal="center"/>
      <protection locked="0"/>
    </xf>
    <xf numFmtId="0" fontId="41" fillId="0" borderId="19" xfId="37" applyFont="1" applyBorder="1" applyAlignment="1" applyProtection="1">
      <alignment horizontal="center"/>
    </xf>
    <xf numFmtId="0" fontId="41" fillId="0" borderId="20" xfId="37" applyFont="1" applyBorder="1" applyAlignment="1" applyProtection="1">
      <alignment horizontal="center"/>
      <protection locked="0"/>
    </xf>
    <xf numFmtId="0" fontId="41" fillId="0" borderId="18" xfId="37" applyFont="1" applyBorder="1" applyAlignment="1" applyProtection="1">
      <alignment horizontal="center"/>
    </xf>
    <xf numFmtId="0" fontId="41" fillId="0" borderId="20" xfId="37" applyFont="1" applyBorder="1" applyAlignment="1" applyProtection="1">
      <alignment horizontal="center"/>
    </xf>
    <xf numFmtId="0" fontId="41" fillId="0" borderId="10" xfId="37" applyFont="1" applyBorder="1" applyAlignment="1" applyProtection="1">
      <alignment horizontal="center"/>
    </xf>
    <xf numFmtId="0" fontId="41" fillId="0" borderId="10" xfId="37" applyFont="1" applyBorder="1" applyAlignment="1" applyProtection="1">
      <alignment horizontal="left"/>
    </xf>
    <xf numFmtId="0" fontId="41" fillId="0" borderId="0" xfId="37" applyFont="1" applyAlignment="1" applyProtection="1">
      <alignment horizontal="left"/>
    </xf>
    <xf numFmtId="0" fontId="41" fillId="0" borderId="36" xfId="37" applyFont="1" applyBorder="1" applyAlignment="1" applyProtection="1">
      <alignment horizontal="center"/>
    </xf>
    <xf numFmtId="0" fontId="41" fillId="0" borderId="12" xfId="37" applyFont="1" applyBorder="1" applyAlignment="1" applyProtection="1">
      <alignment horizontal="center"/>
    </xf>
    <xf numFmtId="0" fontId="41" fillId="0" borderId="37" xfId="37" applyFont="1" applyBorder="1" applyAlignment="1" applyProtection="1">
      <alignment horizontal="center"/>
    </xf>
    <xf numFmtId="0" fontId="41" fillId="0" borderId="36" xfId="37" applyFont="1" applyBorder="1" applyAlignment="1" applyProtection="1">
      <alignment horizontal="center"/>
    </xf>
    <xf numFmtId="0" fontId="41" fillId="0" borderId="12" xfId="37" applyFont="1" applyBorder="1" applyAlignment="1" applyProtection="1">
      <alignment horizontal="center"/>
    </xf>
    <xf numFmtId="0" fontId="41" fillId="0" borderId="37" xfId="37" applyFont="1" applyBorder="1" applyAlignment="1" applyProtection="1">
      <alignment horizontal="center"/>
    </xf>
    <xf numFmtId="0" fontId="41" fillId="0" borderId="0" xfId="37" applyFont="1" applyAlignment="1" applyProtection="1"/>
    <xf numFmtId="0" fontId="41" fillId="0" borderId="0" xfId="37" applyFont="1" applyBorder="1"/>
    <xf numFmtId="0" fontId="41" fillId="0" borderId="0" xfId="37" applyFont="1" applyBorder="1" applyAlignment="1" applyProtection="1">
      <alignment horizontal="center"/>
    </xf>
    <xf numFmtId="0" fontId="41" fillId="0" borderId="39" xfId="37" applyFont="1" applyBorder="1" applyAlignment="1" applyProtection="1">
      <alignment horizontal="center"/>
    </xf>
    <xf numFmtId="0" fontId="41" fillId="0" borderId="39" xfId="37" applyFont="1" applyBorder="1" applyAlignment="1" applyProtection="1">
      <alignment horizontal="left"/>
    </xf>
    <xf numFmtId="0" fontId="41" fillId="0" borderId="17" xfId="37" applyFont="1" applyBorder="1" applyAlignment="1" applyProtection="1">
      <alignment horizontal="center"/>
    </xf>
    <xf numFmtId="0" fontId="41" fillId="0" borderId="11" xfId="37" applyFont="1" applyBorder="1" applyAlignment="1" applyProtection="1">
      <alignment horizontal="center"/>
    </xf>
    <xf numFmtId="0" fontId="41" fillId="0" borderId="38" xfId="37" applyFont="1" applyBorder="1" applyAlignment="1" applyProtection="1">
      <alignment horizontal="center"/>
    </xf>
    <xf numFmtId="0" fontId="41" fillId="0" borderId="17" xfId="37" applyFont="1" applyBorder="1" applyAlignment="1" applyProtection="1">
      <alignment horizontal="center"/>
    </xf>
    <xf numFmtId="0" fontId="41" fillId="0" borderId="11" xfId="37" applyFont="1" applyBorder="1" applyAlignment="1" applyProtection="1">
      <alignment horizontal="center"/>
    </xf>
    <xf numFmtId="0" fontId="41" fillId="0" borderId="38" xfId="37" applyFont="1" applyBorder="1" applyAlignment="1" applyProtection="1">
      <alignment horizontal="center"/>
    </xf>
    <xf numFmtId="0" fontId="41" fillId="29" borderId="36" xfId="37" applyNumberFormat="1" applyFont="1" applyFill="1" applyBorder="1" applyAlignment="1" applyProtection="1">
      <alignment horizontal="center"/>
    </xf>
    <xf numFmtId="0" fontId="41" fillId="29" borderId="15" xfId="37" applyFont="1" applyFill="1" applyBorder="1" applyAlignment="1" applyProtection="1">
      <alignment horizontal="center"/>
    </xf>
    <xf numFmtId="0" fontId="40" fillId="29" borderId="15" xfId="37" applyFont="1" applyFill="1" applyBorder="1" applyAlignment="1" applyProtection="1">
      <alignment horizontal="center"/>
    </xf>
    <xf numFmtId="0" fontId="41" fillId="29" borderId="36" xfId="37" applyNumberFormat="1" applyFont="1" applyFill="1" applyBorder="1" applyAlignment="1" applyProtection="1">
      <alignment horizontal="left"/>
    </xf>
    <xf numFmtId="0" fontId="41" fillId="29" borderId="37" xfId="37" applyFont="1" applyFill="1" applyBorder="1" applyAlignment="1" applyProtection="1">
      <alignment horizontal="center"/>
    </xf>
    <xf numFmtId="0" fontId="40" fillId="0" borderId="16" xfId="37" applyFont="1" applyFill="1" applyBorder="1" applyProtection="1"/>
    <xf numFmtId="0" fontId="40" fillId="0" borderId="16" xfId="0" applyFont="1" applyFill="1" applyBorder="1" applyProtection="1"/>
    <xf numFmtId="0" fontId="41" fillId="0" borderId="16" xfId="37" applyFont="1" applyBorder="1" applyAlignment="1" applyProtection="1">
      <alignment horizontal="left"/>
    </xf>
    <xf numFmtId="0" fontId="40" fillId="0" borderId="16" xfId="37" applyFont="1" applyBorder="1" applyAlignment="1" applyProtection="1">
      <alignment horizontal="left"/>
    </xf>
    <xf numFmtId="0" fontId="40" fillId="29" borderId="17" xfId="37" applyFont="1" applyFill="1" applyBorder="1" applyAlignment="1" applyProtection="1">
      <alignment horizontal="center"/>
    </xf>
    <xf numFmtId="0" fontId="40" fillId="0" borderId="38" xfId="37" applyFont="1" applyBorder="1" applyAlignment="1" applyProtection="1">
      <alignment horizontal="left"/>
    </xf>
    <xf numFmtId="0" fontId="41" fillId="29" borderId="37" xfId="37" applyFont="1" applyFill="1" applyBorder="1" applyAlignment="1" applyProtection="1">
      <alignment horizontal="center"/>
    </xf>
    <xf numFmtId="0" fontId="40" fillId="0" borderId="40" xfId="37" applyFont="1" applyFill="1" applyBorder="1" applyProtection="1"/>
    <xf numFmtId="0" fontId="41" fillId="0" borderId="0" xfId="37" applyNumberFormat="1" applyFont="1" applyAlignment="1" applyProtection="1"/>
    <xf numFmtId="0" fontId="41" fillId="29" borderId="12" xfId="37" applyNumberFormat="1" applyFont="1" applyFill="1" applyBorder="1" applyAlignment="1" applyProtection="1">
      <alignment horizontal="center"/>
    </xf>
    <xf numFmtId="0" fontId="41" fillId="29" borderId="0" xfId="37" applyFont="1" applyFill="1" applyBorder="1" applyAlignment="1" applyProtection="1">
      <alignment horizontal="center"/>
    </xf>
    <xf numFmtId="0" fontId="40" fillId="29" borderId="0" xfId="37" applyFont="1" applyFill="1" applyBorder="1" applyAlignment="1" applyProtection="1">
      <alignment horizontal="center"/>
    </xf>
    <xf numFmtId="0" fontId="40" fillId="29" borderId="11" xfId="37" applyFont="1" applyFill="1" applyBorder="1" applyAlignment="1" applyProtection="1">
      <alignment horizontal="center"/>
    </xf>
    <xf numFmtId="0" fontId="41" fillId="29" borderId="10" xfId="37" applyFont="1" applyFill="1" applyBorder="1" applyAlignment="1" applyProtection="1">
      <alignment horizontal="left"/>
    </xf>
    <xf numFmtId="0" fontId="41" fillId="0" borderId="36" xfId="37" applyFont="1" applyBorder="1" applyAlignment="1" applyProtection="1">
      <alignment horizontal="center"/>
    </xf>
    <xf numFmtId="0" fontId="41" fillId="0" borderId="12" xfId="37" applyFont="1" applyBorder="1" applyAlignment="1" applyProtection="1">
      <alignment horizontal="center"/>
    </xf>
    <xf numFmtId="0" fontId="41" fillId="0" borderId="37" xfId="37" applyFont="1" applyBorder="1" applyAlignment="1" applyProtection="1">
      <alignment horizontal="center"/>
    </xf>
    <xf numFmtId="0" fontId="41" fillId="0" borderId="17" xfId="37" applyFont="1" applyBorder="1" applyAlignment="1" applyProtection="1">
      <alignment horizontal="center"/>
    </xf>
    <xf numFmtId="0" fontId="41" fillId="0" borderId="11" xfId="37" applyFont="1" applyBorder="1" applyAlignment="1" applyProtection="1">
      <alignment horizontal="center"/>
    </xf>
    <xf numFmtId="0" fontId="41" fillId="0" borderId="38" xfId="37" applyFont="1" applyBorder="1" applyAlignment="1" applyProtection="1">
      <alignment horizontal="center"/>
    </xf>
    <xf numFmtId="0" fontId="41" fillId="0" borderId="0" xfId="37" applyFont="1" applyAlignment="1" applyProtection="1">
      <alignment horizontal="left"/>
    </xf>
    <xf numFmtId="0" fontId="41" fillId="29" borderId="13" xfId="37" applyFont="1" applyFill="1" applyBorder="1" applyProtection="1"/>
    <xf numFmtId="0" fontId="41" fillId="29" borderId="14" xfId="37" applyFont="1" applyFill="1" applyBorder="1" applyProtection="1"/>
    <xf numFmtId="0" fontId="41" fillId="29" borderId="36" xfId="37" applyFont="1" applyFill="1" applyBorder="1" applyProtection="1"/>
    <xf numFmtId="0" fontId="41" fillId="29" borderId="37" xfId="37" applyFont="1" applyFill="1" applyBorder="1" applyProtection="1"/>
    <xf numFmtId="0" fontId="47" fillId="0" borderId="0" xfId="37" applyFont="1" applyAlignment="1" applyProtection="1">
      <alignment horizontal="center"/>
    </xf>
    <xf numFmtId="0" fontId="41" fillId="29" borderId="17" xfId="37" applyFont="1" applyFill="1" applyBorder="1" applyAlignment="1" applyProtection="1">
      <alignment horizontal="center"/>
    </xf>
    <xf numFmtId="0" fontId="41" fillId="29" borderId="11" xfId="37" applyFont="1" applyFill="1" applyBorder="1" applyAlignment="1" applyProtection="1">
      <alignment horizontal="center"/>
    </xf>
    <xf numFmtId="0" fontId="41" fillId="0" borderId="38" xfId="37" applyFont="1" applyBorder="1" applyAlignment="1" applyProtection="1">
      <alignment horizontal="left"/>
    </xf>
    <xf numFmtId="2" fontId="41" fillId="0" borderId="0" xfId="37" applyNumberFormat="1" applyFont="1" applyAlignment="1">
      <alignment horizontal="center"/>
    </xf>
    <xf numFmtId="1" fontId="41" fillId="0" borderId="39" xfId="37" applyNumberFormat="1" applyFont="1" applyBorder="1" applyAlignment="1" applyProtection="1">
      <alignment horizontal="center"/>
    </xf>
    <xf numFmtId="0" fontId="41" fillId="0" borderId="41" xfId="37" applyFont="1" applyBorder="1" applyAlignment="1" applyProtection="1">
      <alignment horizontal="center"/>
      <protection locked="0"/>
    </xf>
    <xf numFmtId="0" fontId="41" fillId="0" borderId="42" xfId="37" applyFont="1" applyBorder="1" applyAlignment="1" applyProtection="1">
      <alignment horizontal="center"/>
      <protection locked="0"/>
    </xf>
    <xf numFmtId="0" fontId="67" fillId="0" borderId="0" xfId="37" applyFont="1" applyAlignment="1" applyProtection="1">
      <alignment horizontal="left"/>
    </xf>
    <xf numFmtId="0" fontId="67" fillId="0" borderId="0" xfId="37" applyFont="1" applyAlignment="1" applyProtection="1">
      <alignment horizontal="center"/>
    </xf>
    <xf numFmtId="0" fontId="41" fillId="29" borderId="0" xfId="37" applyFont="1" applyFill="1" applyAlignment="1" applyProtection="1">
      <alignment horizontal="left"/>
    </xf>
    <xf numFmtId="0" fontId="41" fillId="29" borderId="0" xfId="37" applyFont="1" applyFill="1" applyAlignment="1" applyProtection="1">
      <alignment horizontal="left"/>
    </xf>
    <xf numFmtId="2" fontId="40" fillId="0" borderId="0" xfId="37" applyNumberFormat="1" applyFont="1" applyAlignment="1" applyProtection="1">
      <alignment horizontal="center"/>
    </xf>
    <xf numFmtId="1" fontId="41" fillId="0" borderId="18" xfId="37" applyNumberFormat="1" applyFont="1" applyBorder="1" applyAlignment="1" applyProtection="1">
      <alignment horizontal="center"/>
    </xf>
    <xf numFmtId="0" fontId="41" fillId="0" borderId="43" xfId="37" applyFont="1" applyBorder="1" applyAlignment="1" applyProtection="1">
      <alignment horizontal="center"/>
      <protection locked="0"/>
    </xf>
    <xf numFmtId="0" fontId="41" fillId="0" borderId="23" xfId="37" applyFont="1" applyBorder="1" applyAlignment="1" applyProtection="1">
      <alignment horizontal="center"/>
    </xf>
    <xf numFmtId="0" fontId="41" fillId="0" borderId="24" xfId="37" applyFont="1" applyBorder="1" applyAlignment="1" applyProtection="1">
      <alignment horizontal="center"/>
      <protection locked="0"/>
    </xf>
    <xf numFmtId="0" fontId="41" fillId="0" borderId="43" xfId="37" applyFont="1" applyBorder="1" applyAlignment="1" applyProtection="1">
      <alignment horizontal="center"/>
    </xf>
    <xf numFmtId="0" fontId="41" fillId="0" borderId="24" xfId="37" applyFont="1" applyBorder="1" applyAlignment="1" applyProtection="1">
      <alignment horizontal="center"/>
    </xf>
    <xf numFmtId="0" fontId="41" fillId="0" borderId="19" xfId="37" applyFont="1" applyBorder="1" applyAlignment="1" applyProtection="1">
      <alignment horizontal="center"/>
      <protection locked="0"/>
    </xf>
    <xf numFmtId="1" fontId="41" fillId="0" borderId="0" xfId="37" applyNumberFormat="1" applyFont="1" applyBorder="1" applyAlignment="1" applyProtection="1">
      <alignment horizontal="center"/>
    </xf>
    <xf numFmtId="0" fontId="41" fillId="29" borderId="18" xfId="37" applyFont="1" applyFill="1" applyBorder="1" applyAlignment="1" applyProtection="1">
      <alignment horizontal="center"/>
      <protection locked="0"/>
    </xf>
    <xf numFmtId="0" fontId="41" fillId="29" borderId="19" xfId="37" applyFont="1" applyFill="1" applyBorder="1" applyAlignment="1" applyProtection="1">
      <alignment horizontal="center"/>
    </xf>
    <xf numFmtId="0" fontId="41" fillId="29" borderId="20" xfId="37" applyFont="1" applyFill="1" applyBorder="1" applyAlignment="1" applyProtection="1">
      <alignment horizontal="center"/>
      <protection locked="0"/>
    </xf>
    <xf numFmtId="0" fontId="41" fillId="29" borderId="18" xfId="37" applyFont="1" applyFill="1" applyBorder="1" applyAlignment="1" applyProtection="1">
      <alignment horizontal="center"/>
    </xf>
    <xf numFmtId="0" fontId="41" fillId="29" borderId="20" xfId="37" applyFont="1" applyFill="1" applyBorder="1" applyAlignment="1" applyProtection="1">
      <alignment horizontal="center"/>
    </xf>
    <xf numFmtId="2" fontId="41" fillId="29" borderId="18" xfId="37" applyNumberFormat="1" applyFont="1" applyFill="1" applyBorder="1" applyAlignment="1" applyProtection="1">
      <alignment horizontal="center"/>
    </xf>
    <xf numFmtId="0" fontId="41" fillId="29" borderId="44" xfId="37" applyFont="1" applyFill="1" applyBorder="1" applyAlignment="1" applyProtection="1">
      <alignment horizontal="center"/>
      <protection locked="0"/>
    </xf>
    <xf numFmtId="0" fontId="41" fillId="29" borderId="21" xfId="37" applyFont="1" applyFill="1" applyBorder="1" applyAlignment="1" applyProtection="1">
      <alignment horizontal="center"/>
    </xf>
    <xf numFmtId="0" fontId="41" fillId="29" borderId="22" xfId="37" applyFont="1" applyFill="1" applyBorder="1" applyAlignment="1" applyProtection="1">
      <alignment horizontal="center"/>
      <protection locked="0"/>
    </xf>
    <xf numFmtId="0" fontId="41" fillId="29" borderId="44" xfId="37" applyFont="1" applyFill="1" applyBorder="1" applyAlignment="1" applyProtection="1">
      <alignment horizontal="center"/>
    </xf>
    <xf numFmtId="0" fontId="41" fillId="29" borderId="22" xfId="37" applyFont="1" applyFill="1" applyBorder="1" applyAlignment="1" applyProtection="1">
      <alignment horizontal="center"/>
    </xf>
    <xf numFmtId="0" fontId="41" fillId="29" borderId="0" xfId="37" applyFont="1" applyFill="1" applyAlignment="1" applyProtection="1">
      <alignment horizontal="center"/>
    </xf>
    <xf numFmtId="1" fontId="41" fillId="29" borderId="18" xfId="37" applyNumberFormat="1" applyFont="1" applyFill="1" applyBorder="1" applyAlignment="1" applyProtection="1">
      <alignment horizontal="center"/>
    </xf>
    <xf numFmtId="0" fontId="68" fillId="0" borderId="0" xfId="0" applyFont="1" applyAlignment="1">
      <alignment horizontal="right"/>
    </xf>
    <xf numFmtId="0" fontId="68" fillId="0" borderId="0" xfId="0" applyFont="1"/>
    <xf numFmtId="49" fontId="68" fillId="0" borderId="0" xfId="0" applyNumberFormat="1" applyFont="1" applyAlignment="1">
      <alignment horizontal="center"/>
    </xf>
    <xf numFmtId="0" fontId="68" fillId="0" borderId="0" xfId="0" applyFont="1" applyAlignment="1">
      <alignment horizontal="center"/>
    </xf>
    <xf numFmtId="0" fontId="69" fillId="0" borderId="0" xfId="0" applyFont="1" applyAlignment="1">
      <alignment horizontal="center"/>
    </xf>
    <xf numFmtId="0" fontId="39" fillId="0" borderId="0" xfId="0" applyFont="1" applyAlignment="1">
      <alignment horizontal="right"/>
    </xf>
    <xf numFmtId="0" fontId="39" fillId="0" borderId="0" xfId="0" applyFont="1"/>
    <xf numFmtId="49" fontId="39" fillId="0" borderId="0" xfId="0" applyNumberFormat="1" applyFont="1" applyAlignment="1">
      <alignment horizontal="center"/>
    </xf>
    <xf numFmtId="49" fontId="39" fillId="0" borderId="0" xfId="0" applyNumberFormat="1" applyFont="1" applyAlignment="1">
      <alignment horizontal="left"/>
    </xf>
    <xf numFmtId="0" fontId="39" fillId="0" borderId="0" xfId="0" applyFont="1" applyAlignment="1">
      <alignment horizontal="left"/>
    </xf>
    <xf numFmtId="16" fontId="39" fillId="0" borderId="0" xfId="0" applyNumberFormat="1" applyFont="1"/>
    <xf numFmtId="49" fontId="68" fillId="0" borderId="0" xfId="0" applyNumberFormat="1" applyFont="1" applyAlignment="1">
      <alignment horizontal="left"/>
    </xf>
    <xf numFmtId="0" fontId="41" fillId="29" borderId="10" xfId="37" applyFont="1" applyFill="1" applyBorder="1" applyAlignment="1" applyProtection="1">
      <alignment horizontal="center"/>
    </xf>
    <xf numFmtId="0" fontId="41" fillId="29" borderId="39" xfId="37" applyFont="1" applyFill="1" applyBorder="1" applyAlignment="1" applyProtection="1">
      <alignment horizontal="center"/>
    </xf>
    <xf numFmtId="0" fontId="1" fillId="0" borderId="26" xfId="56" applyFont="1" applyBorder="1" applyAlignment="1">
      <alignment horizontal="left" vertical="top" wrapText="1"/>
    </xf>
    <xf numFmtId="0" fontId="1" fillId="0" borderId="25" xfId="56" applyFont="1" applyBorder="1" applyAlignment="1">
      <alignment horizontal="left" vertical="top" wrapText="1"/>
    </xf>
    <xf numFmtId="0" fontId="1" fillId="0" borderId="0" xfId="56" applyFont="1" applyFill="1" applyAlignment="1">
      <alignment horizontal="left" vertical="center" wrapText="1"/>
    </xf>
    <xf numFmtId="0" fontId="58" fillId="0" borderId="0" xfId="56" applyFont="1"/>
    <xf numFmtId="0" fontId="65" fillId="0" borderId="0" xfId="56" applyFont="1" applyAlignment="1">
      <alignment horizontal="center"/>
    </xf>
    <xf numFmtId="0" fontId="1" fillId="26" borderId="0" xfId="56" applyFont="1" applyFill="1" applyBorder="1" applyAlignment="1"/>
    <xf numFmtId="0" fontId="1" fillId="26" borderId="32" xfId="56" applyFont="1" applyFill="1" applyBorder="1" applyAlignment="1"/>
    <xf numFmtId="0" fontId="66" fillId="26" borderId="31" xfId="57" applyFill="1" applyBorder="1"/>
    <xf numFmtId="0" fontId="2" fillId="26" borderId="0" xfId="56" applyFont="1" applyFill="1" applyBorder="1" applyAlignment="1"/>
    <xf numFmtId="0" fontId="2" fillId="26" borderId="32" xfId="56" applyFont="1" applyFill="1" applyBorder="1" applyAlignment="1"/>
    <xf numFmtId="0" fontId="41" fillId="0" borderId="0" xfId="37" applyFont="1" applyAlignment="1" applyProtection="1">
      <alignment horizontal="left"/>
    </xf>
    <xf numFmtId="0" fontId="49" fillId="0" borderId="0" xfId="37" applyFont="1" applyAlignment="1" applyProtection="1">
      <alignment horizontal="center"/>
    </xf>
    <xf numFmtId="0" fontId="41" fillId="0" borderId="0" xfId="37" applyFont="1" applyAlignment="1" applyProtection="1"/>
    <xf numFmtId="0" fontId="41" fillId="29" borderId="36" xfId="37" applyFont="1" applyFill="1" applyBorder="1" applyAlignment="1" applyProtection="1">
      <alignment horizontal="center"/>
    </xf>
    <xf numFmtId="0" fontId="41" fillId="29" borderId="12" xfId="37" applyFont="1" applyFill="1" applyBorder="1" applyAlignment="1" applyProtection="1">
      <alignment horizontal="center"/>
    </xf>
    <xf numFmtId="0" fontId="41" fillId="29" borderId="37" xfId="37" applyFont="1" applyFill="1" applyBorder="1" applyAlignment="1" applyProtection="1">
      <alignment horizontal="center"/>
    </xf>
    <xf numFmtId="0" fontId="41" fillId="29" borderId="10" xfId="37" applyFont="1" applyFill="1" applyBorder="1" applyAlignment="1" applyProtection="1">
      <alignment horizontal="left"/>
    </xf>
    <xf numFmtId="0" fontId="41" fillId="0" borderId="36" xfId="37" applyFont="1" applyBorder="1" applyAlignment="1" applyProtection="1">
      <alignment horizontal="center"/>
    </xf>
    <xf numFmtId="0" fontId="41" fillId="0" borderId="12" xfId="37" applyFont="1" applyBorder="1" applyAlignment="1" applyProtection="1">
      <alignment horizontal="center"/>
    </xf>
    <xf numFmtId="0" fontId="41" fillId="0" borderId="37" xfId="37" applyFont="1" applyBorder="1" applyAlignment="1" applyProtection="1">
      <alignment horizontal="center"/>
    </xf>
    <xf numFmtId="0" fontId="41" fillId="0" borderId="17" xfId="37" applyFont="1" applyBorder="1" applyAlignment="1" applyProtection="1">
      <alignment horizontal="center"/>
    </xf>
    <xf numFmtId="0" fontId="41" fillId="0" borderId="11" xfId="37" applyFont="1" applyBorder="1" applyAlignment="1" applyProtection="1">
      <alignment horizontal="center"/>
    </xf>
    <xf numFmtId="0" fontId="41" fillId="0" borderId="38" xfId="37" applyFont="1" applyBorder="1" applyAlignment="1" applyProtection="1">
      <alignment horizontal="center"/>
    </xf>
    <xf numFmtId="0" fontId="41" fillId="29" borderId="0" xfId="37" applyFont="1" applyFill="1" applyAlignment="1" applyProtection="1">
      <alignment horizontal="left"/>
    </xf>
    <xf numFmtId="0" fontId="41" fillId="29" borderId="0" xfId="37" applyFont="1" applyFill="1" applyAlignment="1" applyProtection="1"/>
    <xf numFmtId="0" fontId="39" fillId="27" borderId="0" xfId="43" applyFont="1" applyFill="1" applyAlignment="1">
      <alignment horizontal="left"/>
    </xf>
    <xf numFmtId="0" fontId="39" fillId="25" borderId="0" xfId="43" applyFont="1" applyFill="1" applyAlignment="1">
      <alignment horizontal="left"/>
    </xf>
    <xf numFmtId="0" fontId="39" fillId="28" borderId="0" xfId="43" applyFont="1" applyFill="1" applyAlignment="1">
      <alignment horizontal="left"/>
    </xf>
    <xf numFmtId="0" fontId="67" fillId="0" borderId="0" xfId="37" applyFont="1" applyAlignment="1" applyProtection="1">
      <alignment horizontal="left"/>
    </xf>
    <xf numFmtId="0" fontId="41" fillId="0" borderId="10" xfId="37" applyFont="1" applyBorder="1" applyAlignment="1" applyProtection="1">
      <alignment horizontal="left"/>
    </xf>
    <xf numFmtId="0" fontId="39" fillId="0" borderId="0" xfId="43" applyFont="1" applyAlignment="1">
      <alignment horizontal="left"/>
    </xf>
    <xf numFmtId="0" fontId="39" fillId="0" borderId="0" xfId="0" applyFont="1" applyAlignment="1">
      <alignment horizontal="left"/>
    </xf>
  </cellXfs>
  <cellStyles count="58">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Hyperlink 2" xfId="32"/>
    <cellStyle name="Hyperlink 2 2" xfId="33"/>
    <cellStyle name="Link" xfId="31" builtinId="8"/>
    <cellStyle name="Neutral" xfId="34" builtinId="28" customBuiltin="1"/>
    <cellStyle name="Notiz" xfId="35" builtinId="10" customBuiltin="1"/>
    <cellStyle name="Schlecht" xfId="36" builtinId="27" customBuiltin="1"/>
    <cellStyle name="Standard" xfId="0" builtinId="0"/>
    <cellStyle name="Standard 10" xfId="37"/>
    <cellStyle name="Standard 13" xfId="38"/>
    <cellStyle name="Standard 16" xfId="39"/>
    <cellStyle name="Standard 17" xfId="40"/>
    <cellStyle name="Standard 18" xfId="41"/>
    <cellStyle name="Standard 19" xfId="42"/>
    <cellStyle name="Standard 2" xfId="43"/>
    <cellStyle name="Standard 20" xfId="44"/>
    <cellStyle name="Standard 21" xfId="45"/>
    <cellStyle name="Standard 3" xfId="56"/>
    <cellStyle name="Standard 4" xfId="54"/>
    <cellStyle name="Standard 9" xfId="55"/>
    <cellStyle name="Überschrift" xfId="46" builtinId="15" customBuiltin="1"/>
    <cellStyle name="Überschrift 1" xfId="47" builtinId="16" customBuiltin="1"/>
    <cellStyle name="Überschrift 2" xfId="48" builtinId="17" customBuiltin="1"/>
    <cellStyle name="Überschrift 2 2" xfId="57"/>
    <cellStyle name="Überschrift 3" xfId="49" builtinId="18" customBuiltin="1"/>
    <cellStyle name="Überschrift 4" xfId="50" builtinId="19" customBuiltin="1"/>
    <cellStyle name="Verknüpfte Zelle" xfId="51" builtinId="24" customBuiltin="1"/>
    <cellStyle name="Warnender Text" xfId="52" builtinId="11" customBuiltin="1"/>
    <cellStyle name="Zelle überprüfen" xfId="53" builtinId="23" customBuiltin="1"/>
  </cellStyles>
  <dxfs count="645">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4"/>
        </patternFill>
      </fill>
      <border>
        <left/>
        <right/>
        <top/>
        <bottom/>
      </border>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3" tint="0.79998168889431442"/>
        </patternFill>
      </fill>
    </dxf>
    <dxf>
      <fill>
        <patternFill>
          <bgColor theme="5" tint="0.59996337778862885"/>
        </patternFill>
      </fill>
    </dxf>
    <dxf>
      <fill>
        <patternFill>
          <bgColor theme="6" tint="0.59996337778862885"/>
        </patternFill>
      </fill>
    </dxf>
    <dxf>
      <fill>
        <patternFill>
          <bgColor theme="3" tint="0.39994506668294322"/>
        </patternFill>
      </fill>
    </dxf>
    <dxf>
      <fill>
        <patternFill>
          <bgColor theme="9" tint="-0.24994659260841701"/>
        </patternFill>
      </fill>
    </dxf>
    <dxf>
      <fill>
        <patternFill>
          <bgColor rgb="FF00B050"/>
        </patternFill>
      </fill>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3" tint="0.59996337778862885"/>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ont>
        <color auto="1"/>
      </font>
      <fill>
        <patternFill>
          <bgColor theme="4"/>
        </patternFill>
      </fill>
    </dxf>
    <dxf>
      <font>
        <color auto="1"/>
      </font>
      <fill>
        <patternFill>
          <bgColor theme="4"/>
        </patternFill>
      </fill>
      <border>
        <left/>
        <right/>
        <top/>
        <bottom/>
      </border>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4"/>
        </patternFill>
      </fill>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auto="1"/>
      </font>
      <fill>
        <patternFill>
          <bgColor theme="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4"/>
        </patternFill>
      </fill>
      <border>
        <left/>
        <right/>
        <top/>
        <bottom/>
      </border>
    </dxf>
    <dxf>
      <font>
        <color auto="1"/>
      </font>
      <fill>
        <patternFill>
          <bgColor theme="6" tint="0.59996337778862885"/>
        </patternFill>
      </fill>
    </dxf>
    <dxf>
      <font>
        <color auto="1"/>
      </font>
      <fill>
        <patternFill>
          <bgColor theme="7" tint="0.59996337778862885"/>
        </patternFill>
      </fill>
    </dxf>
    <dxf>
      <fill>
        <patternFill>
          <bgColor rgb="FFFFC000"/>
        </patternFill>
      </fill>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dxf>
    <dxf>
      <font>
        <color auto="1"/>
      </font>
      <fill>
        <patternFill>
          <bgColor rgb="FFFF5050"/>
        </patternFill>
      </fill>
    </dxf>
    <dxf>
      <fill>
        <patternFill>
          <bgColor theme="8" tint="0.39994506668294322"/>
        </patternFill>
      </fill>
      <border>
        <left/>
        <right/>
        <top/>
        <bottom/>
      </border>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3" tint="0.79998168889431442"/>
        </patternFill>
      </fill>
    </dxf>
    <dxf>
      <fill>
        <patternFill>
          <bgColor theme="7" tint="0.59996337778862885"/>
        </patternFill>
      </fill>
    </dxf>
    <dxf>
      <fill>
        <patternFill>
          <bgColor theme="9" tint="0.59996337778862885"/>
        </patternFill>
      </fill>
    </dxf>
    <dxf>
      <font>
        <color auto="1"/>
      </font>
      <fill>
        <patternFill>
          <bgColor theme="6" tint="0.59996337778862885"/>
        </patternFill>
      </fill>
      <border>
        <left/>
        <right/>
        <top/>
        <bottom/>
      </border>
    </dxf>
    <dxf>
      <font>
        <color auto="1"/>
      </font>
      <fill>
        <patternFill>
          <bgColor theme="7" tint="0.59996337778862885"/>
        </patternFill>
      </fill>
      <border>
        <left/>
        <right/>
        <top/>
        <bottom/>
      </border>
    </dxf>
    <dxf>
      <fill>
        <patternFill>
          <bgColor rgb="FFFFC000"/>
        </patternFill>
      </fill>
      <border>
        <left/>
        <right/>
        <top/>
        <bottom/>
      </border>
    </dxf>
    <dxf>
      <font>
        <color auto="1"/>
      </font>
      <fill>
        <patternFill>
          <bgColor theme="2" tint="-0.499984740745262"/>
        </patternFill>
      </fill>
      <border>
        <left/>
        <right/>
        <top/>
        <bottom/>
      </border>
    </dxf>
    <dxf>
      <fill>
        <patternFill>
          <bgColor rgb="FFFF3399"/>
        </patternFill>
      </fill>
      <border>
        <left/>
        <right/>
        <top/>
        <bottom/>
        <vertical/>
        <horizontal/>
      </border>
    </dxf>
    <dxf>
      <fill>
        <patternFill>
          <bgColor theme="3" tint="0.79998168889431442"/>
        </patternFill>
      </fill>
      <border>
        <left/>
        <right/>
        <top/>
        <bottom/>
      </border>
    </dxf>
    <dxf>
      <font>
        <color auto="1"/>
      </font>
      <fill>
        <patternFill>
          <bgColor rgb="FFFF5050"/>
        </patternFill>
      </fill>
      <border>
        <left/>
        <right/>
        <top/>
        <bottom/>
      </border>
    </dxf>
    <dxf>
      <fill>
        <patternFill>
          <bgColor theme="8" tint="0.39994506668294322"/>
        </patternFill>
      </fill>
      <border>
        <left/>
        <right/>
        <top/>
        <bottom/>
      </border>
    </dxf>
  </dxfs>
  <tableStyles count="0" defaultTableStyle="TableStyleMedium9" defaultPivotStyle="PivotStyleLight16"/>
  <colors>
    <mruColors>
      <color rgb="FF0000FF"/>
      <color rgb="FFFF5050"/>
      <color rgb="FFFF0000"/>
      <color rgb="FFFF3399"/>
      <color rgb="FF00FF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95257</xdr:colOff>
      <xdr:row>0</xdr:row>
      <xdr:rowOff>66675</xdr:rowOff>
    </xdr:from>
    <xdr:to>
      <xdr:col>3</xdr:col>
      <xdr:colOff>755080</xdr:colOff>
      <xdr:row>5</xdr:row>
      <xdr:rowOff>219075</xdr:rowOff>
    </xdr:to>
    <xdr:pic>
      <xdr:nvPicPr>
        <xdr:cNvPr id="2" name="Grafik 1">
          <a:extLst>
            <a:ext uri="{FF2B5EF4-FFF2-40B4-BE49-F238E27FC236}">
              <a16:creationId xmlns:a16="http://schemas.microsoft.com/office/drawing/2014/main" id="{7D90B3B7-5500-413C-894A-A3FADDF612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38832" y="66675"/>
          <a:ext cx="1745673"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276232</xdr:colOff>
      <xdr:row>0</xdr:row>
      <xdr:rowOff>85725</xdr:rowOff>
    </xdr:from>
    <xdr:to>
      <xdr:col>6</xdr:col>
      <xdr:colOff>421705</xdr:colOff>
      <xdr:row>4</xdr:row>
      <xdr:rowOff>104775</xdr:rowOff>
    </xdr:to>
    <xdr:pic>
      <xdr:nvPicPr>
        <xdr:cNvPr id="2" name="Grafik 1">
          <a:extLst>
            <a:ext uri="{FF2B5EF4-FFF2-40B4-BE49-F238E27FC236}">
              <a16:creationId xmlns:a16="http://schemas.microsoft.com/office/drawing/2014/main" id="{54D02F4B-AE44-4DD4-9073-F9CF4D91EF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3882" y="85725"/>
          <a:ext cx="1745673"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4676773</xdr:colOff>
      <xdr:row>0</xdr:row>
      <xdr:rowOff>123822</xdr:rowOff>
    </xdr:from>
    <xdr:to>
      <xdr:col>3</xdr:col>
      <xdr:colOff>507421</xdr:colOff>
      <xdr:row>4</xdr:row>
      <xdr:rowOff>103213</xdr:rowOff>
    </xdr:to>
    <xdr:pic>
      <xdr:nvPicPr>
        <xdr:cNvPr id="4" name="Grafik 3">
          <a:extLst>
            <a:ext uri="{FF2B5EF4-FFF2-40B4-BE49-F238E27FC236}">
              <a16:creationId xmlns:a16="http://schemas.microsoft.com/office/drawing/2014/main" id="{36213EE1-2995-4757-AB99-23D05BFA4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498" y="123822"/>
          <a:ext cx="1745673" cy="827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193862</xdr:colOff>
      <xdr:row>7</xdr:row>
      <xdr:rowOff>155148</xdr:rowOff>
    </xdr:from>
    <xdr:to>
      <xdr:col>26</xdr:col>
      <xdr:colOff>317126</xdr:colOff>
      <xdr:row>10</xdr:row>
      <xdr:rowOff>133350</xdr:rowOff>
    </xdr:to>
    <xdr:sp macro="" textlink="">
      <xdr:nvSpPr>
        <xdr:cNvPr id="2" name="Textfeld 1">
          <a:extLst>
            <a:ext uri="{FF2B5EF4-FFF2-40B4-BE49-F238E27FC236}">
              <a16:creationId xmlns:a16="http://schemas.microsoft.com/office/drawing/2014/main" id="{870B864E-A86A-4563-99C3-358C1795685A}"/>
            </a:ext>
          </a:extLst>
        </xdr:cNvPr>
        <xdr:cNvSpPr txBox="1"/>
      </xdr:nvSpPr>
      <xdr:spPr>
        <a:xfrm>
          <a:off x="6204137" y="1288623"/>
          <a:ext cx="1780614" cy="463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u="sng"/>
            <a:t>1. - 6. der VR zur WM</a:t>
          </a:r>
        </a:p>
        <a:p>
          <a:r>
            <a:rPr lang="de-DE" sz="1000" b="1" u="sng"/>
            <a:t>7. - 9.</a:t>
          </a:r>
          <a:r>
            <a:rPr lang="de-DE" sz="1000" b="1" u="sng" baseline="0"/>
            <a:t> der </a:t>
          </a:r>
          <a:r>
            <a:rPr lang="de-DE" sz="1000" b="1" u="sng"/>
            <a:t>VR zur LLM</a:t>
          </a:r>
          <a:endParaRPr lang="de-DE" sz="1000" b="1"/>
        </a:p>
      </xdr:txBody>
    </xdr:sp>
    <xdr:clientData/>
  </xdr:twoCellAnchor>
  <xdr:twoCellAnchor editAs="oneCell">
    <xdr:from>
      <xdr:col>17</xdr:col>
      <xdr:colOff>179296</xdr:colOff>
      <xdr:row>0</xdr:row>
      <xdr:rowOff>0</xdr:rowOff>
    </xdr:from>
    <xdr:to>
      <xdr:col>26</xdr:col>
      <xdr:colOff>288910</xdr:colOff>
      <xdr:row>5</xdr:row>
      <xdr:rowOff>42704</xdr:rowOff>
    </xdr:to>
    <xdr:pic>
      <xdr:nvPicPr>
        <xdr:cNvPr id="3" name="Grafik 2">
          <a:extLst>
            <a:ext uri="{FF2B5EF4-FFF2-40B4-BE49-F238E27FC236}">
              <a16:creationId xmlns:a16="http://schemas.microsoft.com/office/drawing/2014/main" id="{BD585898-EA9F-4334-BF62-D464668409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972" y="0"/>
          <a:ext cx="1745673" cy="827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98613</xdr:colOff>
      <xdr:row>7</xdr:row>
      <xdr:rowOff>155148</xdr:rowOff>
    </xdr:from>
    <xdr:to>
      <xdr:col>25</xdr:col>
      <xdr:colOff>28575</xdr:colOff>
      <xdr:row>11</xdr:row>
      <xdr:rowOff>132231</xdr:rowOff>
    </xdr:to>
    <xdr:sp macro="" textlink="">
      <xdr:nvSpPr>
        <xdr:cNvPr id="2" name="Textfeld 1">
          <a:extLst>
            <a:ext uri="{FF2B5EF4-FFF2-40B4-BE49-F238E27FC236}">
              <a16:creationId xmlns:a16="http://schemas.microsoft.com/office/drawing/2014/main" id="{9C6B5964-8BEE-40CA-A12E-D0CE79A72B99}"/>
            </a:ext>
          </a:extLst>
        </xdr:cNvPr>
        <xdr:cNvSpPr txBox="1"/>
      </xdr:nvSpPr>
      <xdr:spPr>
        <a:xfrm>
          <a:off x="6146988" y="1288623"/>
          <a:ext cx="1501587" cy="6247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u="sng"/>
            <a:t>1. - 6. der VR zur WM</a:t>
          </a:r>
        </a:p>
        <a:p>
          <a:r>
            <a:rPr lang="de-DE" sz="1000" b="1" u="sng"/>
            <a:t>7. - 9.</a:t>
          </a:r>
          <a:r>
            <a:rPr lang="de-DE" sz="1000" b="1" u="sng" baseline="0"/>
            <a:t> der </a:t>
          </a:r>
          <a:r>
            <a:rPr lang="de-DE" sz="1000" b="1" u="sng"/>
            <a:t>VR zur LLM</a:t>
          </a:r>
          <a:endParaRPr lang="de-DE" sz="1000" b="1"/>
        </a:p>
      </xdr:txBody>
    </xdr:sp>
    <xdr:clientData/>
  </xdr:twoCellAnchor>
  <xdr:twoCellAnchor editAs="oneCell">
    <xdr:from>
      <xdr:col>16</xdr:col>
      <xdr:colOff>7846</xdr:colOff>
      <xdr:row>0</xdr:row>
      <xdr:rowOff>0</xdr:rowOff>
    </xdr:from>
    <xdr:to>
      <xdr:col>26</xdr:col>
      <xdr:colOff>12685</xdr:colOff>
      <xdr:row>5</xdr:row>
      <xdr:rowOff>42704</xdr:rowOff>
    </xdr:to>
    <xdr:pic>
      <xdr:nvPicPr>
        <xdr:cNvPr id="3" name="Grafik 2">
          <a:extLst>
            <a:ext uri="{FF2B5EF4-FFF2-40B4-BE49-F238E27FC236}">
              <a16:creationId xmlns:a16="http://schemas.microsoft.com/office/drawing/2014/main" id="{ECE572DA-33D3-42E5-A52D-74922748ED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6221" y="0"/>
          <a:ext cx="1766964" cy="85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169771</xdr:colOff>
      <xdr:row>0</xdr:row>
      <xdr:rowOff>19050</xdr:rowOff>
    </xdr:from>
    <xdr:to>
      <xdr:col>32</xdr:col>
      <xdr:colOff>178509</xdr:colOff>
      <xdr:row>5</xdr:row>
      <xdr:rowOff>61754</xdr:rowOff>
    </xdr:to>
    <xdr:pic>
      <xdr:nvPicPr>
        <xdr:cNvPr id="3" name="Grafik 2">
          <a:extLst>
            <a:ext uri="{FF2B5EF4-FFF2-40B4-BE49-F238E27FC236}">
              <a16:creationId xmlns:a16="http://schemas.microsoft.com/office/drawing/2014/main" id="{A2F270D9-B27B-4A85-885B-010529D114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8146" y="19050"/>
          <a:ext cx="1770863" cy="85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112621</xdr:colOff>
      <xdr:row>0</xdr:row>
      <xdr:rowOff>0</xdr:rowOff>
    </xdr:from>
    <xdr:to>
      <xdr:col>32</xdr:col>
      <xdr:colOff>121359</xdr:colOff>
      <xdr:row>5</xdr:row>
      <xdr:rowOff>42704</xdr:rowOff>
    </xdr:to>
    <xdr:pic>
      <xdr:nvPicPr>
        <xdr:cNvPr id="2" name="Grafik 1">
          <a:extLst>
            <a:ext uri="{FF2B5EF4-FFF2-40B4-BE49-F238E27FC236}">
              <a16:creationId xmlns:a16="http://schemas.microsoft.com/office/drawing/2014/main" id="{5BEBE1DB-69CD-4FFA-8B66-AA57EDE110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8146" y="0"/>
          <a:ext cx="1770863" cy="85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uido.hoeckele@sap.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goo.gl/maps/r5hnu2FU91F2"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oo.gl/maps/r5hnu2FU91F2"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goo.gl/maps/oGMb3FFxukD2"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goo.gl/maps/oGMb3FFxukD2"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faustball-ergebnisse.de/" TargetMode="External"/><Relationship Id="rId1" Type="http://schemas.openxmlformats.org/officeDocument/2006/relationships/hyperlink" Target="http://faustball-liga.de/spielbetrieb/allgemeine-downloa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30"/>
  <sheetViews>
    <sheetView showGridLines="0" view="pageLayout" topLeftCell="A11" zoomScaleNormal="100" workbookViewId="0">
      <selection activeCell="B30" sqref="B30"/>
    </sheetView>
  </sheetViews>
  <sheetFormatPr baseColWidth="10" defaultRowHeight="12.75"/>
  <cols>
    <col min="1" max="1" width="10.28515625" style="92" customWidth="1"/>
    <col min="2" max="2" width="71.5703125" style="92" customWidth="1"/>
    <col min="3" max="3" width="15.42578125" style="92" customWidth="1"/>
    <col min="4" max="4" width="11.42578125" style="92" customWidth="1"/>
    <col min="5" max="16384" width="11.42578125" style="92"/>
  </cols>
  <sheetData>
    <row r="1" spans="1:4">
      <c r="B1" s="92" t="s">
        <v>78</v>
      </c>
    </row>
    <row r="2" spans="1:4">
      <c r="B2" s="92" t="s">
        <v>286</v>
      </c>
    </row>
    <row r="3" spans="1:4">
      <c r="B3" s="92" t="s">
        <v>79</v>
      </c>
    </row>
    <row r="4" spans="1:4" ht="2.25" customHeight="1"/>
    <row r="5" spans="1:4">
      <c r="B5" s="116" t="s">
        <v>287</v>
      </c>
    </row>
    <row r="6" spans="1:4" ht="21.75" customHeight="1">
      <c r="B6" s="68" t="s">
        <v>85</v>
      </c>
      <c r="C6" s="92" t="s">
        <v>284</v>
      </c>
    </row>
    <row r="7" spans="1:4">
      <c r="C7" s="115" t="s">
        <v>285</v>
      </c>
      <c r="D7" s="114">
        <f ca="1">TODAY()</f>
        <v>43194</v>
      </c>
    </row>
    <row r="8" spans="1:4" ht="12" customHeight="1">
      <c r="B8" s="106" t="s">
        <v>284</v>
      </c>
    </row>
    <row r="9" spans="1:4" ht="15">
      <c r="A9" s="113"/>
      <c r="B9" s="106" t="s">
        <v>283</v>
      </c>
      <c r="C9" s="92" t="s">
        <v>63</v>
      </c>
    </row>
    <row r="10" spans="1:4" s="111" customFormat="1" ht="18">
      <c r="B10" s="112"/>
    </row>
    <row r="11" spans="1:4" s="111" customFormat="1" ht="18">
      <c r="B11" s="112" t="s">
        <v>288</v>
      </c>
    </row>
    <row r="12" spans="1:4" ht="20.25" customHeight="1">
      <c r="B12" s="110"/>
    </row>
    <row r="13" spans="1:4" ht="117" customHeight="1">
      <c r="B13" s="257" t="s">
        <v>376</v>
      </c>
      <c r="C13" s="258"/>
    </row>
    <row r="14" spans="1:4" ht="10.5" customHeight="1">
      <c r="B14" s="109"/>
      <c r="C14" s="109"/>
    </row>
    <row r="15" spans="1:4" ht="41.25" customHeight="1">
      <c r="B15" s="259" t="s">
        <v>289</v>
      </c>
      <c r="C15" s="259"/>
    </row>
    <row r="16" spans="1:4">
      <c r="B16" s="260" t="s">
        <v>282</v>
      </c>
      <c r="C16" s="260"/>
    </row>
    <row r="17" spans="1:8" s="106" customFormat="1" ht="15">
      <c r="A17" s="92"/>
      <c r="B17" s="260"/>
      <c r="C17" s="260"/>
      <c r="D17" s="92"/>
      <c r="E17" s="92"/>
    </row>
    <row r="18" spans="1:8" s="106" customFormat="1" ht="15">
      <c r="A18" s="92"/>
      <c r="B18" s="94"/>
      <c r="C18" s="92"/>
      <c r="D18" s="92"/>
      <c r="E18" s="92"/>
    </row>
    <row r="19" spans="1:8" s="106" customFormat="1" ht="18">
      <c r="A19" s="107"/>
      <c r="B19" s="261" t="s">
        <v>377</v>
      </c>
      <c r="C19" s="261"/>
      <c r="D19" s="92"/>
      <c r="E19" s="92"/>
    </row>
    <row r="20" spans="1:8" s="106" customFormat="1" ht="10.5" customHeight="1">
      <c r="A20" s="107"/>
      <c r="B20" s="108"/>
      <c r="C20" s="108"/>
      <c r="D20" s="92"/>
      <c r="E20" s="92"/>
    </row>
    <row r="21" spans="1:8" s="106" customFormat="1" ht="107.25" customHeight="1">
      <c r="A21" s="92"/>
      <c r="B21" s="257" t="s">
        <v>308</v>
      </c>
      <c r="C21" s="258"/>
      <c r="D21" s="92"/>
    </row>
    <row r="22" spans="1:8" ht="33.75" customHeight="1">
      <c r="B22" s="117"/>
      <c r="C22" s="117"/>
    </row>
    <row r="23" spans="1:8" ht="15">
      <c r="B23" s="105"/>
    </row>
    <row r="24" spans="1:8" ht="15.75">
      <c r="B24" s="104" t="s">
        <v>290</v>
      </c>
    </row>
    <row r="25" spans="1:8" ht="15.75">
      <c r="B25" s="104" t="s">
        <v>317</v>
      </c>
      <c r="C25" s="104"/>
    </row>
    <row r="26" spans="1:8" ht="15.75">
      <c r="B26" s="101"/>
      <c r="C26" s="100"/>
      <c r="D26" s="102"/>
      <c r="E26" s="103"/>
      <c r="F26" s="102"/>
      <c r="G26" s="96"/>
      <c r="H26" s="95"/>
    </row>
    <row r="27" spans="1:8" ht="7.5" customHeight="1">
      <c r="B27" s="101"/>
      <c r="C27" s="100"/>
      <c r="D27" s="99"/>
      <c r="E27" s="98"/>
      <c r="F27" s="97"/>
      <c r="G27" s="96"/>
      <c r="H27" s="95"/>
    </row>
    <row r="28" spans="1:8">
      <c r="B28" s="92" t="s">
        <v>281</v>
      </c>
    </row>
    <row r="29" spans="1:8">
      <c r="B29" s="94"/>
    </row>
    <row r="30" spans="1:8" ht="25.5">
      <c r="B30" s="93" t="s">
        <v>291</v>
      </c>
    </row>
  </sheetData>
  <mergeCells count="5">
    <mergeCell ref="B21:C21"/>
    <mergeCell ref="B13:C13"/>
    <mergeCell ref="B15:C15"/>
    <mergeCell ref="B16:C17"/>
    <mergeCell ref="B19:C19"/>
  </mergeCells>
  <hyperlinks>
    <hyperlink ref="B6" r:id="rId1"/>
  </hyperlinks>
  <printOptions horizontalCentered="1" verticalCentered="1"/>
  <pageMargins left="0" right="0.23622047244094491" top="0.74803149606299213" bottom="0.74803149606299213" header="0.31496062992125984" footer="0.31496062992125984"/>
  <pageSetup paperSize="9" scale="90" orientation="portrait" r:id="rId2"/>
  <headerFooter alignWithMargins="0">
    <oddHeader>&amp;C&amp;"-,Standard"&amp;18Spielplan Faustball Feld 2018 U18 weiblich</oddHeader>
    <oddFooter>&amp;LFeldsaison 2018 U18 weiblich&amp;C
&amp;RErstellt am: &amp;D</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24"/>
  <sheetViews>
    <sheetView tabSelected="1" topLeftCell="A67" workbookViewId="0"/>
  </sheetViews>
  <sheetFormatPr baseColWidth="10" defaultColWidth="11.42578125" defaultRowHeight="12.75"/>
  <cols>
    <col min="1" max="1" width="102.28515625" style="89" customWidth="1"/>
    <col min="2" max="16384" width="11.42578125" style="89"/>
  </cols>
  <sheetData>
    <row r="1" spans="1:1" s="87" customFormat="1" ht="20.25">
      <c r="A1" s="86" t="s">
        <v>159</v>
      </c>
    </row>
    <row r="2" spans="1:1">
      <c r="A2" s="88" t="s">
        <v>160</v>
      </c>
    </row>
    <row r="3" spans="1:1">
      <c r="A3" s="88" t="s">
        <v>161</v>
      </c>
    </row>
    <row r="4" spans="1:1">
      <c r="A4" s="88" t="s">
        <v>162</v>
      </c>
    </row>
    <row r="5" spans="1:1" ht="38.25">
      <c r="A5" s="88" t="s">
        <v>163</v>
      </c>
    </row>
    <row r="6" spans="1:1">
      <c r="A6" s="88" t="s">
        <v>164</v>
      </c>
    </row>
    <row r="7" spans="1:1">
      <c r="A7" s="88" t="s">
        <v>165</v>
      </c>
    </row>
    <row r="8" spans="1:1">
      <c r="A8" s="88" t="s">
        <v>166</v>
      </c>
    </row>
    <row r="9" spans="1:1">
      <c r="A9" s="88" t="s">
        <v>167</v>
      </c>
    </row>
    <row r="10" spans="1:1">
      <c r="A10" s="88" t="s">
        <v>168</v>
      </c>
    </row>
    <row r="11" spans="1:1">
      <c r="A11" s="88" t="s">
        <v>169</v>
      </c>
    </row>
    <row r="12" spans="1:1">
      <c r="A12" s="88"/>
    </row>
    <row r="13" spans="1:1" s="91" customFormat="1" ht="15.75">
      <c r="A13" s="90" t="s">
        <v>170</v>
      </c>
    </row>
    <row r="14" spans="1:1">
      <c r="A14" s="88" t="s">
        <v>171</v>
      </c>
    </row>
    <row r="15" spans="1:1">
      <c r="A15" s="88" t="s">
        <v>172</v>
      </c>
    </row>
    <row r="16" spans="1:1">
      <c r="A16" s="88" t="s">
        <v>173</v>
      </c>
    </row>
    <row r="17" spans="1:1" ht="25.5">
      <c r="A17" s="88" t="s">
        <v>174</v>
      </c>
    </row>
    <row r="18" spans="1:1">
      <c r="A18" s="88" t="s">
        <v>175</v>
      </c>
    </row>
    <row r="19" spans="1:1">
      <c r="A19" s="88" t="s">
        <v>172</v>
      </c>
    </row>
    <row r="20" spans="1:1">
      <c r="A20" s="88" t="s">
        <v>173</v>
      </c>
    </row>
    <row r="21" spans="1:1" s="91" customFormat="1" ht="15.75">
      <c r="A21" s="90" t="s">
        <v>176</v>
      </c>
    </row>
    <row r="22" spans="1:1" ht="25.5">
      <c r="A22" s="88" t="s">
        <v>177</v>
      </c>
    </row>
    <row r="23" spans="1:1" ht="25.5">
      <c r="A23" s="88" t="s">
        <v>178</v>
      </c>
    </row>
    <row r="24" spans="1:1">
      <c r="A24" s="88" t="s">
        <v>179</v>
      </c>
    </row>
    <row r="25" spans="1:1">
      <c r="A25" s="88" t="s">
        <v>180</v>
      </c>
    </row>
    <row r="26" spans="1:1">
      <c r="A26" s="88" t="s">
        <v>181</v>
      </c>
    </row>
    <row r="27" spans="1:1">
      <c r="A27" s="88" t="s">
        <v>182</v>
      </c>
    </row>
    <row r="28" spans="1:1">
      <c r="A28" s="88" t="s">
        <v>183</v>
      </c>
    </row>
    <row r="29" spans="1:1">
      <c r="A29" s="88" t="s">
        <v>184</v>
      </c>
    </row>
    <row r="30" spans="1:1">
      <c r="A30" s="88" t="s">
        <v>185</v>
      </c>
    </row>
    <row r="31" spans="1:1">
      <c r="A31" s="88" t="s">
        <v>186</v>
      </c>
    </row>
    <row r="32" spans="1:1" ht="25.5">
      <c r="A32" s="88" t="s">
        <v>187</v>
      </c>
    </row>
    <row r="33" spans="1:1" s="91" customFormat="1" ht="15.75">
      <c r="A33" s="90" t="s">
        <v>188</v>
      </c>
    </row>
    <row r="34" spans="1:1">
      <c r="A34" s="88" t="s">
        <v>189</v>
      </c>
    </row>
    <row r="35" spans="1:1">
      <c r="A35" s="88" t="s">
        <v>190</v>
      </c>
    </row>
    <row r="36" spans="1:1">
      <c r="A36" s="88" t="s">
        <v>191</v>
      </c>
    </row>
    <row r="37" spans="1:1">
      <c r="A37" s="88" t="s">
        <v>192</v>
      </c>
    </row>
    <row r="38" spans="1:1">
      <c r="A38" s="88" t="s">
        <v>193</v>
      </c>
    </row>
    <row r="39" spans="1:1">
      <c r="A39" s="88" t="s">
        <v>194</v>
      </c>
    </row>
    <row r="40" spans="1:1">
      <c r="A40" s="88" t="s">
        <v>195</v>
      </c>
    </row>
    <row r="41" spans="1:1">
      <c r="A41" s="88" t="s">
        <v>196</v>
      </c>
    </row>
    <row r="42" spans="1:1">
      <c r="A42" s="88" t="s">
        <v>197</v>
      </c>
    </row>
    <row r="43" spans="1:1">
      <c r="A43" s="88" t="s">
        <v>198</v>
      </c>
    </row>
    <row r="44" spans="1:1">
      <c r="A44" s="88" t="s">
        <v>199</v>
      </c>
    </row>
    <row r="45" spans="1:1">
      <c r="A45" s="88" t="s">
        <v>200</v>
      </c>
    </row>
    <row r="46" spans="1:1">
      <c r="A46" s="88" t="s">
        <v>201</v>
      </c>
    </row>
    <row r="47" spans="1:1">
      <c r="A47" s="88" t="s">
        <v>202</v>
      </c>
    </row>
    <row r="48" spans="1:1">
      <c r="A48" s="88" t="s">
        <v>203</v>
      </c>
    </row>
    <row r="49" spans="1:1">
      <c r="A49" s="88" t="s">
        <v>204</v>
      </c>
    </row>
    <row r="50" spans="1:1">
      <c r="A50" s="88" t="s">
        <v>205</v>
      </c>
    </row>
    <row r="51" spans="1:1">
      <c r="A51" s="88" t="s">
        <v>206</v>
      </c>
    </row>
    <row r="52" spans="1:1">
      <c r="A52" s="88" t="s">
        <v>207</v>
      </c>
    </row>
    <row r="53" spans="1:1">
      <c r="A53" s="88" t="s">
        <v>208</v>
      </c>
    </row>
    <row r="54" spans="1:1">
      <c r="A54" s="88" t="s">
        <v>209</v>
      </c>
    </row>
    <row r="55" spans="1:1">
      <c r="A55" s="88" t="s">
        <v>210</v>
      </c>
    </row>
    <row r="56" spans="1:1">
      <c r="A56" s="88" t="s">
        <v>211</v>
      </c>
    </row>
    <row r="57" spans="1:1">
      <c r="A57" s="88" t="s">
        <v>212</v>
      </c>
    </row>
    <row r="58" spans="1:1">
      <c r="A58" s="88"/>
    </row>
    <row r="59" spans="1:1">
      <c r="A59" s="88" t="s">
        <v>213</v>
      </c>
    </row>
    <row r="60" spans="1:1">
      <c r="A60" s="88" t="s">
        <v>214</v>
      </c>
    </row>
    <row r="61" spans="1:1">
      <c r="A61" s="88" t="s">
        <v>215</v>
      </c>
    </row>
    <row r="62" spans="1:1">
      <c r="A62" s="88" t="s">
        <v>216</v>
      </c>
    </row>
    <row r="63" spans="1:1">
      <c r="A63" s="88" t="s">
        <v>217</v>
      </c>
    </row>
    <row r="64" spans="1:1">
      <c r="A64" s="88" t="s">
        <v>218</v>
      </c>
    </row>
    <row r="65" spans="1:1">
      <c r="A65" s="88" t="s">
        <v>219</v>
      </c>
    </row>
    <row r="66" spans="1:1">
      <c r="A66" s="88" t="s">
        <v>220</v>
      </c>
    </row>
    <row r="67" spans="1:1">
      <c r="A67" s="88" t="s">
        <v>221</v>
      </c>
    </row>
    <row r="68" spans="1:1">
      <c r="A68" s="88" t="s">
        <v>222</v>
      </c>
    </row>
    <row r="69" spans="1:1">
      <c r="A69" s="88" t="s">
        <v>223</v>
      </c>
    </row>
    <row r="70" spans="1:1">
      <c r="A70" s="88" t="s">
        <v>224</v>
      </c>
    </row>
    <row r="71" spans="1:1">
      <c r="A71" s="88" t="s">
        <v>225</v>
      </c>
    </row>
    <row r="72" spans="1:1">
      <c r="A72" s="88" t="s">
        <v>226</v>
      </c>
    </row>
    <row r="73" spans="1:1">
      <c r="A73" s="88" t="s">
        <v>227</v>
      </c>
    </row>
    <row r="74" spans="1:1">
      <c r="A74" s="88" t="s">
        <v>228</v>
      </c>
    </row>
    <row r="75" spans="1:1">
      <c r="A75" s="88" t="s">
        <v>229</v>
      </c>
    </row>
    <row r="76" spans="1:1">
      <c r="A76" s="88" t="s">
        <v>230</v>
      </c>
    </row>
    <row r="77" spans="1:1">
      <c r="A77" s="88" t="s">
        <v>231</v>
      </c>
    </row>
    <row r="78" spans="1:1">
      <c r="A78" s="88" t="s">
        <v>232</v>
      </c>
    </row>
    <row r="79" spans="1:1">
      <c r="A79" s="88" t="s">
        <v>233</v>
      </c>
    </row>
    <row r="80" spans="1:1">
      <c r="A80" s="88" t="s">
        <v>234</v>
      </c>
    </row>
    <row r="81" spans="1:1">
      <c r="A81" s="88" t="s">
        <v>235</v>
      </c>
    </row>
    <row r="82" spans="1:1">
      <c r="A82" s="88" t="s">
        <v>236</v>
      </c>
    </row>
    <row r="83" spans="1:1">
      <c r="A83" s="88" t="s">
        <v>237</v>
      </c>
    </row>
    <row r="84" spans="1:1">
      <c r="A84" s="88" t="s">
        <v>238</v>
      </c>
    </row>
    <row r="85" spans="1:1">
      <c r="A85" s="88" t="s">
        <v>239</v>
      </c>
    </row>
    <row r="86" spans="1:1" s="91" customFormat="1" ht="15.75">
      <c r="A86" s="90" t="s">
        <v>240</v>
      </c>
    </row>
    <row r="87" spans="1:1">
      <c r="A87" s="88" t="s">
        <v>241</v>
      </c>
    </row>
    <row r="88" spans="1:1">
      <c r="A88" s="88" t="s">
        <v>242</v>
      </c>
    </row>
    <row r="89" spans="1:1">
      <c r="A89" s="88" t="s">
        <v>243</v>
      </c>
    </row>
    <row r="90" spans="1:1">
      <c r="A90" s="88" t="s">
        <v>244</v>
      </c>
    </row>
    <row r="91" spans="1:1" ht="25.5">
      <c r="A91" s="88" t="s">
        <v>245</v>
      </c>
    </row>
    <row r="92" spans="1:1" ht="25.5">
      <c r="A92" s="88" t="s">
        <v>246</v>
      </c>
    </row>
    <row r="93" spans="1:1" ht="25.5">
      <c r="A93" s="88" t="s">
        <v>247</v>
      </c>
    </row>
    <row r="94" spans="1:1">
      <c r="A94" s="88" t="s">
        <v>248</v>
      </c>
    </row>
    <row r="95" spans="1:1" ht="25.5">
      <c r="A95" s="88" t="s">
        <v>249</v>
      </c>
    </row>
    <row r="96" spans="1:1">
      <c r="A96" s="88" t="s">
        <v>250</v>
      </c>
    </row>
    <row r="97" spans="1:1" ht="25.5">
      <c r="A97" s="88" t="s">
        <v>251</v>
      </c>
    </row>
    <row r="98" spans="1:1" ht="38.25">
      <c r="A98" s="88" t="s">
        <v>252</v>
      </c>
    </row>
    <row r="99" spans="1:1">
      <c r="A99" s="88"/>
    </row>
    <row r="100" spans="1:1" ht="25.5">
      <c r="A100" s="88" t="s">
        <v>253</v>
      </c>
    </row>
    <row r="101" spans="1:1" ht="25.5">
      <c r="A101" s="88" t="s">
        <v>254</v>
      </c>
    </row>
    <row r="102" spans="1:1">
      <c r="A102" s="88" t="s">
        <v>255</v>
      </c>
    </row>
    <row r="103" spans="1:1">
      <c r="A103" s="88" t="s">
        <v>256</v>
      </c>
    </row>
    <row r="104" spans="1:1" ht="25.5">
      <c r="A104" s="88" t="s">
        <v>257</v>
      </c>
    </row>
    <row r="105" spans="1:1" ht="15.75">
      <c r="A105" s="90" t="s">
        <v>258</v>
      </c>
    </row>
    <row r="106" spans="1:1">
      <c r="A106" s="88" t="s">
        <v>259</v>
      </c>
    </row>
    <row r="107" spans="1:1" ht="25.5">
      <c r="A107" s="88" t="s">
        <v>260</v>
      </c>
    </row>
    <row r="108" spans="1:1">
      <c r="A108" s="88" t="s">
        <v>261</v>
      </c>
    </row>
    <row r="109" spans="1:1">
      <c r="A109" s="88" t="s">
        <v>262</v>
      </c>
    </row>
    <row r="110" spans="1:1" ht="25.5">
      <c r="A110" s="88" t="s">
        <v>263</v>
      </c>
    </row>
    <row r="111" spans="1:1" ht="25.5">
      <c r="A111" s="88" t="s">
        <v>264</v>
      </c>
    </row>
    <row r="112" spans="1:1" ht="25.5">
      <c r="A112" s="88" t="s">
        <v>265</v>
      </c>
    </row>
    <row r="113" spans="1:1">
      <c r="A113" s="88" t="s">
        <v>266</v>
      </c>
    </row>
    <row r="114" spans="1:1" ht="38.25">
      <c r="A114" s="88" t="s">
        <v>267</v>
      </c>
    </row>
    <row r="115" spans="1:1">
      <c r="A115" s="88" t="s">
        <v>268</v>
      </c>
    </row>
    <row r="116" spans="1:1">
      <c r="A116" s="88" t="s">
        <v>269</v>
      </c>
    </row>
    <row r="117" spans="1:1" ht="25.5">
      <c r="A117" s="88" t="s">
        <v>270</v>
      </c>
    </row>
    <row r="118" spans="1:1" ht="25.5">
      <c r="A118" s="88" t="s">
        <v>271</v>
      </c>
    </row>
    <row r="119" spans="1:1">
      <c r="A119" s="88" t="s">
        <v>272</v>
      </c>
    </row>
    <row r="120" spans="1:1">
      <c r="A120" s="88" t="s">
        <v>273</v>
      </c>
    </row>
    <row r="121" spans="1:1" ht="51">
      <c r="A121" s="88" t="s">
        <v>274</v>
      </c>
    </row>
    <row r="122" spans="1:1">
      <c r="A122" s="88" t="s">
        <v>275</v>
      </c>
    </row>
    <row r="123" spans="1:1">
      <c r="A123" s="88" t="s">
        <v>276</v>
      </c>
    </row>
    <row r="124" spans="1:1" ht="25.5">
      <c r="A124" s="88" t="s">
        <v>277</v>
      </c>
    </row>
  </sheetData>
  <sheetProtection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57"/>
  <sheetViews>
    <sheetView showGridLines="0" view="pageLayout" zoomScaleNormal="100" workbookViewId="0">
      <selection activeCell="C12" sqref="C12"/>
    </sheetView>
  </sheetViews>
  <sheetFormatPr baseColWidth="10" defaultColWidth="11.42578125" defaultRowHeight="12.75"/>
  <cols>
    <col min="1" max="1" width="5.140625" style="70" customWidth="1"/>
    <col min="2" max="2" width="11.42578125" style="70"/>
    <col min="3" max="3" width="27.28515625" style="70" customWidth="1"/>
    <col min="4" max="4" width="14" style="70" customWidth="1"/>
    <col min="5" max="6" width="11.42578125" style="70"/>
    <col min="7" max="7" width="6.7109375" style="70" customWidth="1"/>
    <col min="8" max="16384" width="11.42578125" style="70"/>
  </cols>
  <sheetData>
    <row r="1" spans="1:7" ht="19.5" customHeight="1">
      <c r="A1" s="118"/>
      <c r="B1" s="119"/>
      <c r="C1" s="119"/>
      <c r="D1" s="119"/>
      <c r="E1" s="119"/>
      <c r="F1" s="119"/>
      <c r="G1" s="120"/>
    </row>
    <row r="2" spans="1:7" ht="18" thickBot="1">
      <c r="A2" s="121"/>
      <c r="B2" s="264" t="s">
        <v>2</v>
      </c>
      <c r="C2" s="264"/>
      <c r="D2" s="122"/>
      <c r="E2" s="122"/>
      <c r="F2" s="122"/>
      <c r="G2" s="123"/>
    </row>
    <row r="3" spans="1:7" ht="13.5" thickTop="1">
      <c r="A3" s="121"/>
      <c r="B3" s="124">
        <v>1</v>
      </c>
      <c r="C3" s="125" t="s">
        <v>299</v>
      </c>
      <c r="D3" s="122"/>
      <c r="E3" s="122"/>
      <c r="F3" s="122"/>
      <c r="G3" s="123"/>
    </row>
    <row r="4" spans="1:7">
      <c r="A4" s="121"/>
      <c r="B4" s="124">
        <v>2</v>
      </c>
      <c r="C4" s="125" t="s">
        <v>86</v>
      </c>
      <c r="D4" s="122"/>
      <c r="E4" s="122"/>
      <c r="F4" s="122"/>
      <c r="G4" s="123"/>
    </row>
    <row r="5" spans="1:7">
      <c r="A5" s="121"/>
      <c r="B5" s="124">
        <v>3</v>
      </c>
      <c r="C5" s="125" t="s">
        <v>300</v>
      </c>
      <c r="D5" s="122"/>
      <c r="E5" s="122"/>
      <c r="F5" s="122"/>
      <c r="G5" s="123"/>
    </row>
    <row r="6" spans="1:7">
      <c r="A6" s="121"/>
      <c r="B6" s="124">
        <v>4</v>
      </c>
      <c r="C6" s="125" t="s">
        <v>297</v>
      </c>
      <c r="D6" s="122"/>
      <c r="E6" s="122"/>
      <c r="F6" s="122"/>
      <c r="G6" s="123"/>
    </row>
    <row r="7" spans="1:7">
      <c r="A7" s="121"/>
      <c r="B7" s="124">
        <v>5</v>
      </c>
      <c r="C7" s="125" t="s">
        <v>296</v>
      </c>
      <c r="D7" s="122"/>
      <c r="E7" s="122"/>
      <c r="F7" s="122"/>
      <c r="G7" s="123"/>
    </row>
    <row r="8" spans="1:7">
      <c r="A8" s="121"/>
      <c r="B8" s="124">
        <v>6</v>
      </c>
      <c r="C8" s="125" t="s">
        <v>298</v>
      </c>
      <c r="D8" s="122"/>
      <c r="E8" s="122"/>
      <c r="F8" s="122"/>
      <c r="G8" s="123"/>
    </row>
    <row r="9" spans="1:7">
      <c r="A9" s="121"/>
      <c r="B9" s="124">
        <v>7</v>
      </c>
      <c r="C9" s="125" t="s">
        <v>295</v>
      </c>
      <c r="D9" s="122"/>
      <c r="E9" s="122"/>
      <c r="F9" s="122"/>
      <c r="G9" s="123"/>
    </row>
    <row r="10" spans="1:7">
      <c r="A10" s="121"/>
      <c r="B10" s="124">
        <v>8</v>
      </c>
      <c r="C10" s="125" t="s">
        <v>91</v>
      </c>
      <c r="D10" s="122"/>
      <c r="E10" s="122"/>
      <c r="F10" s="122"/>
      <c r="G10" s="123"/>
    </row>
    <row r="11" spans="1:7">
      <c r="A11" s="121"/>
      <c r="B11" s="124">
        <v>9</v>
      </c>
      <c r="C11" s="125" t="s">
        <v>89</v>
      </c>
      <c r="D11" s="122"/>
      <c r="E11" s="122"/>
      <c r="F11" s="122"/>
      <c r="G11" s="123"/>
    </row>
    <row r="12" spans="1:7">
      <c r="A12" s="121"/>
      <c r="B12" s="124"/>
      <c r="C12" s="125"/>
      <c r="D12" s="122"/>
      <c r="E12" s="122"/>
      <c r="F12" s="122"/>
      <c r="G12" s="123"/>
    </row>
    <row r="13" spans="1:7">
      <c r="A13" s="121"/>
      <c r="B13" s="122"/>
      <c r="C13" s="122"/>
      <c r="D13" s="122"/>
      <c r="E13" s="122"/>
      <c r="F13" s="122"/>
      <c r="G13" s="123"/>
    </row>
    <row r="14" spans="1:7" ht="18" thickBot="1">
      <c r="A14" s="121"/>
      <c r="B14" s="264" t="s">
        <v>303</v>
      </c>
      <c r="C14" s="264"/>
      <c r="D14" s="264"/>
      <c r="E14" s="264"/>
      <c r="F14" s="122"/>
      <c r="G14" s="123"/>
    </row>
    <row r="15" spans="1:7" ht="13.5" thickTop="1">
      <c r="A15" s="121"/>
      <c r="B15" s="122" t="s">
        <v>309</v>
      </c>
      <c r="C15" s="126">
        <v>43232</v>
      </c>
      <c r="D15" s="125" t="s">
        <v>64</v>
      </c>
      <c r="E15" s="127" t="s">
        <v>92</v>
      </c>
      <c r="F15" s="122"/>
      <c r="G15" s="123"/>
    </row>
    <row r="16" spans="1:7">
      <c r="A16" s="121"/>
      <c r="B16" s="122" t="s">
        <v>310</v>
      </c>
      <c r="C16" s="126">
        <v>43267</v>
      </c>
      <c r="D16" s="125" t="s">
        <v>86</v>
      </c>
      <c r="E16" s="127" t="s">
        <v>73</v>
      </c>
      <c r="F16" s="122"/>
      <c r="G16" s="123"/>
    </row>
    <row r="17" spans="1:10">
      <c r="A17" s="121"/>
      <c r="B17" s="122"/>
      <c r="C17" s="126"/>
      <c r="D17" s="125"/>
      <c r="E17" s="127"/>
      <c r="F17" s="122"/>
      <c r="G17" s="123"/>
    </row>
    <row r="18" spans="1:10">
      <c r="A18" s="121"/>
      <c r="B18" s="125" t="s">
        <v>313</v>
      </c>
      <c r="C18" s="125"/>
      <c r="D18" s="125"/>
      <c r="E18" s="125"/>
      <c r="F18" s="125"/>
      <c r="G18" s="137"/>
    </row>
    <row r="19" spans="1:10">
      <c r="A19" s="121"/>
      <c r="B19" s="125" t="s">
        <v>314</v>
      </c>
      <c r="C19" s="125"/>
      <c r="D19" s="125"/>
      <c r="E19" s="125"/>
      <c r="F19" s="125"/>
      <c r="G19" s="137"/>
    </row>
    <row r="20" spans="1:10">
      <c r="A20" s="121"/>
      <c r="B20" s="262" t="s">
        <v>301</v>
      </c>
      <c r="C20" s="262"/>
      <c r="D20" s="262"/>
      <c r="E20" s="262"/>
      <c r="F20" s="262"/>
      <c r="G20" s="263"/>
      <c r="H20" s="128"/>
      <c r="I20" s="128"/>
      <c r="J20" s="128"/>
    </row>
    <row r="21" spans="1:10">
      <c r="A21" s="121"/>
      <c r="B21" s="262" t="s">
        <v>304</v>
      </c>
      <c r="C21" s="262"/>
      <c r="D21" s="262"/>
      <c r="E21" s="262"/>
      <c r="F21" s="262"/>
      <c r="G21" s="263"/>
      <c r="H21" s="128"/>
      <c r="I21" s="128"/>
      <c r="J21" s="128"/>
    </row>
    <row r="22" spans="1:10">
      <c r="A22" s="121"/>
      <c r="B22" s="265"/>
      <c r="C22" s="265"/>
      <c r="D22" s="265"/>
      <c r="E22" s="265"/>
      <c r="F22" s="265"/>
      <c r="G22" s="266"/>
      <c r="H22" s="128"/>
      <c r="I22" s="128"/>
      <c r="J22" s="128"/>
    </row>
    <row r="23" spans="1:10">
      <c r="A23" s="121"/>
      <c r="B23" s="122"/>
      <c r="C23" s="122"/>
      <c r="D23" s="122"/>
      <c r="E23" s="122"/>
      <c r="F23" s="122"/>
      <c r="G23" s="123"/>
    </row>
    <row r="24" spans="1:10" ht="18" thickBot="1">
      <c r="A24" s="121"/>
      <c r="B24" s="129" t="s">
        <v>302</v>
      </c>
      <c r="C24" s="129"/>
      <c r="D24" s="129"/>
      <c r="E24" s="129"/>
      <c r="F24" s="122"/>
      <c r="G24" s="123"/>
    </row>
    <row r="25" spans="1:10" ht="13.5" thickTop="1">
      <c r="A25" s="121"/>
      <c r="B25" s="122"/>
      <c r="C25" s="126">
        <v>43281</v>
      </c>
      <c r="D25" s="125" t="s">
        <v>80</v>
      </c>
      <c r="E25" s="127" t="s">
        <v>279</v>
      </c>
      <c r="F25" s="122"/>
      <c r="G25" s="123"/>
    </row>
    <row r="26" spans="1:10">
      <c r="A26" s="121"/>
      <c r="B26" s="122"/>
      <c r="C26" s="122"/>
      <c r="D26" s="122"/>
      <c r="E26" s="122"/>
      <c r="F26" s="122"/>
      <c r="G26" s="123"/>
    </row>
    <row r="27" spans="1:10">
      <c r="A27" s="121"/>
      <c r="B27" s="262" t="s">
        <v>311</v>
      </c>
      <c r="C27" s="262"/>
      <c r="D27" s="262"/>
      <c r="E27" s="262"/>
      <c r="F27" s="262"/>
      <c r="G27" s="263"/>
      <c r="H27" s="128"/>
      <c r="I27" s="128"/>
      <c r="J27" s="128"/>
    </row>
    <row r="28" spans="1:10">
      <c r="A28" s="121"/>
      <c r="B28" s="125" t="s">
        <v>312</v>
      </c>
      <c r="C28" s="125"/>
      <c r="D28" s="125"/>
      <c r="E28" s="125"/>
      <c r="F28" s="125"/>
      <c r="G28" s="137"/>
    </row>
    <row r="29" spans="1:10">
      <c r="A29" s="121"/>
      <c r="B29" s="122"/>
      <c r="C29" s="122"/>
      <c r="D29" s="122"/>
      <c r="E29" s="122"/>
      <c r="F29" s="122"/>
      <c r="G29" s="123"/>
    </row>
    <row r="30" spans="1:10" ht="18" thickBot="1">
      <c r="A30" s="121"/>
      <c r="B30" s="129" t="s">
        <v>292</v>
      </c>
      <c r="C30" s="129"/>
      <c r="D30" s="129"/>
      <c r="E30" s="129"/>
      <c r="F30" s="122"/>
      <c r="G30" s="123"/>
    </row>
    <row r="31" spans="1:10" ht="13.5" thickTop="1">
      <c r="A31" s="121"/>
      <c r="B31" s="122"/>
      <c r="C31" s="126">
        <v>43281</v>
      </c>
      <c r="D31" s="125" t="s">
        <v>80</v>
      </c>
      <c r="E31" s="127" t="s">
        <v>279</v>
      </c>
      <c r="F31" s="122"/>
      <c r="G31" s="123"/>
    </row>
    <row r="32" spans="1:10">
      <c r="A32" s="121"/>
      <c r="B32" s="122"/>
      <c r="C32" s="126"/>
      <c r="D32" s="125"/>
      <c r="E32" s="127"/>
      <c r="F32" s="122"/>
      <c r="G32" s="123"/>
    </row>
    <row r="33" spans="1:7">
      <c r="A33" s="121"/>
      <c r="B33" s="262" t="s">
        <v>305</v>
      </c>
      <c r="C33" s="262"/>
      <c r="D33" s="262"/>
      <c r="E33" s="262"/>
      <c r="F33" s="262"/>
      <c r="G33" s="263"/>
    </row>
    <row r="34" spans="1:7">
      <c r="A34" s="121"/>
      <c r="B34" s="125" t="s">
        <v>315</v>
      </c>
      <c r="C34" s="136"/>
      <c r="D34" s="125"/>
      <c r="E34" s="130"/>
      <c r="F34" s="125"/>
      <c r="G34" s="137"/>
    </row>
    <row r="35" spans="1:7">
      <c r="A35" s="121"/>
      <c r="B35" s="122"/>
      <c r="C35" s="126"/>
      <c r="D35" s="125"/>
      <c r="E35" s="130"/>
      <c r="F35" s="122"/>
      <c r="G35" s="123"/>
    </row>
    <row r="36" spans="1:7">
      <c r="A36" s="121"/>
      <c r="B36" s="122"/>
      <c r="C36" s="122"/>
      <c r="D36" s="122"/>
      <c r="E36" s="122"/>
      <c r="F36" s="122"/>
      <c r="G36" s="123"/>
    </row>
    <row r="37" spans="1:7" ht="18" thickBot="1">
      <c r="A37" s="121"/>
      <c r="B37" s="129" t="s">
        <v>293</v>
      </c>
      <c r="C37" s="129"/>
      <c r="D37" s="129"/>
      <c r="E37" s="129"/>
      <c r="F37" s="122"/>
      <c r="G37" s="123"/>
    </row>
    <row r="38" spans="1:7" ht="13.5" thickTop="1">
      <c r="A38" s="121"/>
      <c r="B38" s="122"/>
      <c r="C38" s="125" t="s">
        <v>306</v>
      </c>
      <c r="D38" s="125" t="s">
        <v>64</v>
      </c>
      <c r="E38" s="122"/>
      <c r="F38" s="122"/>
      <c r="G38" s="123"/>
    </row>
    <row r="39" spans="1:7">
      <c r="A39" s="121"/>
      <c r="B39" s="122"/>
      <c r="C39" s="125"/>
      <c r="D39" s="125"/>
      <c r="E39" s="122"/>
      <c r="F39" s="122"/>
      <c r="G39" s="123"/>
    </row>
    <row r="40" spans="1:7">
      <c r="A40" s="121"/>
      <c r="B40" s="122"/>
      <c r="C40" s="125"/>
      <c r="D40" s="125"/>
      <c r="E40" s="122"/>
      <c r="F40" s="122"/>
      <c r="G40" s="123"/>
    </row>
    <row r="41" spans="1:7" ht="18" thickBot="1">
      <c r="A41" s="121"/>
      <c r="B41" s="129" t="s">
        <v>294</v>
      </c>
      <c r="C41" s="129"/>
      <c r="D41" s="129"/>
      <c r="E41" s="129"/>
      <c r="F41" s="122"/>
      <c r="G41" s="123"/>
    </row>
    <row r="42" spans="1:7" ht="13.5" thickTop="1">
      <c r="A42" s="121"/>
      <c r="B42" s="122"/>
      <c r="C42" s="125" t="s">
        <v>307</v>
      </c>
      <c r="D42" s="125" t="s">
        <v>316</v>
      </c>
      <c r="E42" s="122"/>
      <c r="F42" s="122"/>
      <c r="G42" s="123"/>
    </row>
    <row r="43" spans="1:7">
      <c r="A43" s="121"/>
      <c r="B43" s="122"/>
      <c r="C43" s="122"/>
      <c r="D43" s="122"/>
      <c r="E43" s="122"/>
      <c r="F43" s="122"/>
      <c r="G43" s="123"/>
    </row>
    <row r="44" spans="1:7">
      <c r="A44" s="121"/>
      <c r="B44" s="122"/>
      <c r="C44" s="122"/>
      <c r="D44" s="122"/>
      <c r="E44" s="122"/>
      <c r="F44" s="122"/>
      <c r="G44" s="123"/>
    </row>
    <row r="45" spans="1:7">
      <c r="A45" s="121"/>
      <c r="B45" s="122"/>
      <c r="C45" s="122"/>
      <c r="D45" s="122"/>
      <c r="E45" s="122"/>
      <c r="F45" s="122"/>
      <c r="G45" s="123"/>
    </row>
    <row r="46" spans="1:7">
      <c r="A46" s="131"/>
      <c r="B46" s="132"/>
      <c r="C46" s="132"/>
      <c r="D46" s="132"/>
      <c r="E46" s="132"/>
      <c r="F46" s="132"/>
      <c r="G46" s="133"/>
    </row>
    <row r="47" spans="1:7">
      <c r="A47" s="134"/>
      <c r="B47" s="134"/>
      <c r="C47" s="134"/>
      <c r="D47" s="134"/>
      <c r="E47" s="134"/>
      <c r="F47" s="134"/>
      <c r="G47" s="134"/>
    </row>
    <row r="48" spans="1:7">
      <c r="A48" s="134"/>
      <c r="B48" s="134"/>
      <c r="C48" s="134"/>
      <c r="D48" s="134"/>
      <c r="E48" s="134"/>
      <c r="F48" s="134"/>
      <c r="G48" s="134"/>
    </row>
    <row r="49" spans="1:7">
      <c r="A49" s="134"/>
      <c r="B49" s="134"/>
      <c r="C49" s="134"/>
      <c r="D49" s="134"/>
      <c r="E49" s="134"/>
      <c r="F49" s="134"/>
      <c r="G49" s="134"/>
    </row>
    <row r="50" spans="1:7">
      <c r="A50" s="134"/>
      <c r="B50" s="134"/>
      <c r="C50" s="134"/>
      <c r="D50" s="134"/>
      <c r="E50" s="134"/>
      <c r="F50" s="134"/>
      <c r="G50" s="134"/>
    </row>
    <row r="51" spans="1:7">
      <c r="A51" s="134"/>
      <c r="B51" s="134"/>
      <c r="C51" s="134"/>
      <c r="D51" s="134"/>
      <c r="E51" s="134"/>
      <c r="F51" s="134"/>
      <c r="G51" s="134"/>
    </row>
    <row r="52" spans="1:7">
      <c r="A52" s="134"/>
      <c r="B52" s="134"/>
      <c r="C52" s="134"/>
      <c r="D52" s="134"/>
      <c r="E52" s="134"/>
      <c r="F52" s="134"/>
      <c r="G52" s="134"/>
    </row>
    <row r="53" spans="1:7">
      <c r="A53" s="134"/>
      <c r="B53" s="134"/>
      <c r="C53" s="134"/>
      <c r="D53" s="134"/>
      <c r="E53" s="134"/>
      <c r="F53" s="134"/>
      <c r="G53" s="134"/>
    </row>
    <row r="54" spans="1:7">
      <c r="A54" s="134"/>
      <c r="B54" s="134"/>
      <c r="C54" s="134"/>
      <c r="D54" s="134"/>
      <c r="E54" s="134"/>
      <c r="F54" s="134"/>
      <c r="G54" s="134"/>
    </row>
    <row r="55" spans="1:7">
      <c r="A55" s="134"/>
      <c r="B55" s="134"/>
      <c r="C55" s="134"/>
      <c r="D55" s="134"/>
      <c r="E55" s="134"/>
      <c r="F55" s="134"/>
      <c r="G55" s="134"/>
    </row>
    <row r="56" spans="1:7">
      <c r="A56" s="135"/>
      <c r="B56" s="135"/>
      <c r="C56" s="135"/>
      <c r="D56" s="135"/>
      <c r="E56" s="135"/>
      <c r="F56" s="135"/>
      <c r="G56" s="135"/>
    </row>
    <row r="57" spans="1:7">
      <c r="A57" s="135"/>
      <c r="B57" s="135"/>
      <c r="C57" s="135"/>
      <c r="D57" s="135"/>
      <c r="E57" s="135"/>
      <c r="F57" s="135"/>
      <c r="G57" s="135"/>
    </row>
  </sheetData>
  <sheetProtection sheet="1" objects="1" scenarios="1"/>
  <mergeCells count="7">
    <mergeCell ref="B33:G33"/>
    <mergeCell ref="B2:C2"/>
    <mergeCell ref="B14:E14"/>
    <mergeCell ref="B20:G20"/>
    <mergeCell ref="B21:G21"/>
    <mergeCell ref="B22:G22"/>
    <mergeCell ref="B27:G27"/>
  </mergeCells>
  <pageMargins left="0.7" right="0.7" top="0.78740157499999996" bottom="0.78740157499999996" header="0.3" footer="0.3"/>
  <pageSetup paperSize="9" orientation="portrait" horizontalDpi="4294967295" verticalDpi="4294967295" r:id="rId1"/>
  <headerFooter>
    <oddHeader>&amp;C&amp;"-,Standard"&amp;18Spielplan Faustball Feld 2018 U18 weiblich</oddHeader>
    <oddFooter>&amp;LFeldsaison 2018 U18 weiblich&amp;RErstellt am: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D80"/>
  <sheetViews>
    <sheetView showGridLines="0" view="pageLayout" zoomScaleNormal="100" workbookViewId="0">
      <selection activeCell="A5" sqref="A5"/>
    </sheetView>
  </sheetViews>
  <sheetFormatPr baseColWidth="10" defaultRowHeight="12.75"/>
  <cols>
    <col min="1" max="1" width="6.7109375" style="4" customWidth="1"/>
    <col min="2" max="2" width="75.85546875" customWidth="1"/>
    <col min="3" max="3" width="8.5703125" style="1" customWidth="1"/>
    <col min="4" max="4" width="7.85546875" style="1" customWidth="1"/>
  </cols>
  <sheetData>
    <row r="2" spans="1:4" s="11" customFormat="1" ht="18">
      <c r="A2" s="28"/>
      <c r="B2" s="11" t="s">
        <v>28</v>
      </c>
      <c r="C2" s="12"/>
      <c r="D2" s="10"/>
    </row>
    <row r="3" spans="1:4" s="11" customFormat="1" ht="18">
      <c r="A3" s="28"/>
      <c r="B3" s="11" t="s">
        <v>29</v>
      </c>
      <c r="C3" s="13"/>
      <c r="D3" s="10"/>
    </row>
    <row r="4" spans="1:4" s="11" customFormat="1" ht="18">
      <c r="A4" s="28"/>
      <c r="C4" s="13"/>
      <c r="D4" s="10"/>
    </row>
    <row r="5" spans="1:4">
      <c r="C5" s="9"/>
    </row>
    <row r="6" spans="1:4" ht="15.75">
      <c r="A6" s="29" t="s">
        <v>24</v>
      </c>
      <c r="B6" s="14" t="s">
        <v>23</v>
      </c>
      <c r="C6" s="17" t="s">
        <v>26</v>
      </c>
      <c r="D6" s="2" t="s">
        <v>27</v>
      </c>
    </row>
    <row r="7" spans="1:4">
      <c r="A7" s="29"/>
      <c r="B7" s="16" t="s">
        <v>10</v>
      </c>
      <c r="C7" s="18"/>
      <c r="D7" s="2"/>
    </row>
    <row r="8" spans="1:4">
      <c r="A8" s="29"/>
      <c r="B8" s="16" t="s">
        <v>11</v>
      </c>
      <c r="C8" s="18"/>
      <c r="D8" s="2"/>
    </row>
    <row r="9" spans="1:4" ht="25.5">
      <c r="A9" s="29"/>
      <c r="B9" s="16" t="s">
        <v>32</v>
      </c>
      <c r="C9" s="15"/>
      <c r="D9" s="2"/>
    </row>
    <row r="10" spans="1:4">
      <c r="A10" s="29"/>
      <c r="B10" s="16" t="s">
        <v>12</v>
      </c>
      <c r="C10" s="15"/>
      <c r="D10" s="2"/>
    </row>
    <row r="11" spans="1:4" ht="15.75">
      <c r="A11" s="29"/>
      <c r="B11" s="19"/>
      <c r="C11" s="15"/>
      <c r="D11" s="2"/>
    </row>
    <row r="12" spans="1:4" ht="15.75">
      <c r="A12" s="29" t="s">
        <v>25</v>
      </c>
      <c r="B12" s="20" t="s">
        <v>13</v>
      </c>
      <c r="C12" s="17"/>
      <c r="D12" s="2"/>
    </row>
    <row r="13" spans="1:4">
      <c r="A13" s="29"/>
      <c r="B13" s="16" t="s">
        <v>14</v>
      </c>
      <c r="C13" s="18"/>
      <c r="D13" s="2"/>
    </row>
    <row r="14" spans="1:4" ht="25.5">
      <c r="A14" s="29"/>
      <c r="B14" s="16" t="s">
        <v>31</v>
      </c>
      <c r="C14" s="15"/>
      <c r="D14" s="2"/>
    </row>
    <row r="15" spans="1:4">
      <c r="A15" s="29"/>
      <c r="B15" s="16" t="s">
        <v>15</v>
      </c>
      <c r="C15" s="15"/>
      <c r="D15" s="2"/>
    </row>
    <row r="16" spans="1:4" ht="15.75">
      <c r="A16" s="29"/>
      <c r="B16" s="19"/>
      <c r="C16" s="15"/>
      <c r="D16" s="2"/>
    </row>
    <row r="17" spans="1:4">
      <c r="A17" s="29" t="s">
        <v>30</v>
      </c>
      <c r="B17" s="20" t="s">
        <v>16</v>
      </c>
      <c r="C17" s="15"/>
      <c r="D17" s="2"/>
    </row>
    <row r="18" spans="1:4">
      <c r="A18" s="29"/>
      <c r="B18" s="16" t="s">
        <v>17</v>
      </c>
      <c r="C18" s="15"/>
      <c r="D18" s="2"/>
    </row>
    <row r="19" spans="1:4" ht="38.25">
      <c r="A19" s="29"/>
      <c r="B19" s="16" t="s">
        <v>33</v>
      </c>
      <c r="C19" s="17"/>
      <c r="D19" s="2"/>
    </row>
    <row r="20" spans="1:4" ht="25.5">
      <c r="A20" s="29"/>
      <c r="B20" s="16" t="s">
        <v>34</v>
      </c>
      <c r="C20" s="15"/>
      <c r="D20" s="2"/>
    </row>
    <row r="21" spans="1:4" ht="15.75">
      <c r="A21" s="29"/>
      <c r="B21" s="19"/>
      <c r="C21" s="15"/>
      <c r="D21" s="2"/>
    </row>
    <row r="22" spans="1:4">
      <c r="A22" s="29" t="s">
        <v>35</v>
      </c>
      <c r="B22" s="20" t="s">
        <v>18</v>
      </c>
      <c r="C22" s="15"/>
      <c r="D22" s="2"/>
    </row>
    <row r="23" spans="1:4" ht="25.5">
      <c r="A23" s="29"/>
      <c r="B23" s="16" t="s">
        <v>36</v>
      </c>
      <c r="C23" s="15"/>
      <c r="D23" s="2"/>
    </row>
    <row r="24" spans="1:4" s="3" customFormat="1">
      <c r="A24" s="29"/>
      <c r="B24" s="30" t="s">
        <v>19</v>
      </c>
      <c r="C24" s="18"/>
      <c r="D24" s="29"/>
    </row>
    <row r="25" spans="1:4" s="3" customFormat="1">
      <c r="A25" s="29"/>
      <c r="B25" s="30" t="s">
        <v>57</v>
      </c>
      <c r="C25" s="18"/>
      <c r="D25" s="29"/>
    </row>
    <row r="26" spans="1:4">
      <c r="A26" s="29"/>
      <c r="B26" s="16" t="s">
        <v>55</v>
      </c>
      <c r="C26" s="15"/>
      <c r="D26" s="2"/>
    </row>
    <row r="27" spans="1:4" ht="25.5">
      <c r="A27" s="29"/>
      <c r="B27" s="16" t="s">
        <v>37</v>
      </c>
      <c r="C27" s="15"/>
      <c r="D27" s="2"/>
    </row>
    <row r="28" spans="1:4">
      <c r="A28" s="29"/>
      <c r="B28" s="16" t="s">
        <v>38</v>
      </c>
      <c r="C28" s="18"/>
      <c r="D28" s="2"/>
    </row>
    <row r="29" spans="1:4" ht="25.5">
      <c r="A29" s="29"/>
      <c r="B29" s="16" t="s">
        <v>39</v>
      </c>
      <c r="C29" s="15"/>
      <c r="D29" s="2"/>
    </row>
    <row r="30" spans="1:4">
      <c r="A30" s="29"/>
      <c r="B30" s="30" t="s">
        <v>56</v>
      </c>
      <c r="C30" s="15"/>
      <c r="D30" s="2"/>
    </row>
    <row r="31" spans="1:4">
      <c r="A31" s="29"/>
      <c r="B31" s="30" t="s">
        <v>58</v>
      </c>
      <c r="C31" s="15"/>
      <c r="D31" s="2"/>
    </row>
    <row r="32" spans="1:4" ht="15.75">
      <c r="A32" s="29"/>
      <c r="B32" s="19"/>
      <c r="C32" s="15"/>
      <c r="D32" s="2"/>
    </row>
    <row r="33" spans="1:4">
      <c r="A33" s="29" t="s">
        <v>41</v>
      </c>
      <c r="B33" s="20" t="s">
        <v>20</v>
      </c>
      <c r="C33" s="15"/>
      <c r="D33" s="2"/>
    </row>
    <row r="34" spans="1:4">
      <c r="A34" s="29"/>
      <c r="B34" s="16" t="s">
        <v>21</v>
      </c>
      <c r="C34" s="15"/>
      <c r="D34" s="2"/>
    </row>
    <row r="35" spans="1:4" ht="25.5">
      <c r="A35" s="29"/>
      <c r="B35" s="31" t="s">
        <v>40</v>
      </c>
      <c r="C35" s="15"/>
      <c r="D35" s="2"/>
    </row>
    <row r="36" spans="1:4" ht="25.5">
      <c r="A36" s="29"/>
      <c r="B36" s="16" t="s">
        <v>42</v>
      </c>
      <c r="C36" s="15"/>
      <c r="D36" s="2"/>
    </row>
    <row r="37" spans="1:4">
      <c r="A37" s="29"/>
      <c r="B37" s="16" t="s">
        <v>22</v>
      </c>
      <c r="C37" s="2"/>
      <c r="D37" s="2"/>
    </row>
    <row r="38" spans="1:4" ht="25.5">
      <c r="A38" s="29"/>
      <c r="B38" s="31" t="s">
        <v>43</v>
      </c>
      <c r="C38" s="2"/>
      <c r="D38" s="2"/>
    </row>
    <row r="40" spans="1:4" s="11" customFormat="1" ht="18">
      <c r="A40" s="28"/>
      <c r="B40" s="24" t="s">
        <v>44</v>
      </c>
      <c r="C40" s="10"/>
      <c r="D40" s="10"/>
    </row>
    <row r="41" spans="1:4" s="11" customFormat="1" ht="18">
      <c r="A41" s="28"/>
      <c r="B41" s="25" t="s">
        <v>45</v>
      </c>
      <c r="C41" s="10"/>
      <c r="D41" s="10"/>
    </row>
    <row r="42" spans="1:4" s="11" customFormat="1" ht="18">
      <c r="A42" s="28"/>
      <c r="B42" s="25" t="s">
        <v>46</v>
      </c>
      <c r="C42" s="10"/>
      <c r="D42" s="10"/>
    </row>
    <row r="44" spans="1:4" s="11" customFormat="1" ht="18">
      <c r="A44" s="28"/>
      <c r="B44" s="26" t="s">
        <v>54</v>
      </c>
      <c r="C44" s="10"/>
      <c r="D44" s="10"/>
    </row>
    <row r="45" spans="1:4" s="11" customFormat="1" ht="18">
      <c r="A45" s="28"/>
      <c r="B45" s="27"/>
      <c r="C45" s="10"/>
      <c r="D45" s="10"/>
    </row>
    <row r="46" spans="1:4" s="11" customFormat="1" ht="18">
      <c r="A46" s="28"/>
      <c r="B46" s="27"/>
      <c r="C46" s="10"/>
      <c r="D46" s="10"/>
    </row>
    <row r="47" spans="1:4" s="11" customFormat="1" ht="18">
      <c r="A47" s="28"/>
      <c r="B47" s="27"/>
      <c r="C47" s="10"/>
      <c r="D47" s="10"/>
    </row>
    <row r="48" spans="1:4" s="11" customFormat="1" ht="18">
      <c r="A48" s="28"/>
      <c r="B48" s="27"/>
      <c r="C48" s="10"/>
      <c r="D48" s="10"/>
    </row>
    <row r="49" spans="1:4" s="11" customFormat="1" ht="18">
      <c r="A49" s="28"/>
      <c r="B49" s="27"/>
      <c r="C49" s="10"/>
      <c r="D49" s="10"/>
    </row>
    <row r="50" spans="1:4" s="11" customFormat="1" ht="18">
      <c r="A50" s="28"/>
      <c r="B50" s="27"/>
      <c r="C50" s="10"/>
      <c r="D50" s="10"/>
    </row>
    <row r="51" spans="1:4" s="11" customFormat="1" ht="18">
      <c r="A51" s="28"/>
      <c r="B51" s="27"/>
      <c r="C51" s="10"/>
      <c r="D51" s="10"/>
    </row>
    <row r="52" spans="1:4" s="11" customFormat="1" ht="18">
      <c r="A52" s="28"/>
      <c r="B52" s="27"/>
      <c r="C52" s="10"/>
      <c r="D52" s="10"/>
    </row>
    <row r="53" spans="1:4" s="11" customFormat="1" ht="18">
      <c r="A53" s="28"/>
      <c r="B53" s="27"/>
      <c r="C53" s="10"/>
      <c r="D53" s="10"/>
    </row>
    <row r="54" spans="1:4" s="11" customFormat="1" ht="18">
      <c r="A54" s="28"/>
      <c r="B54" s="27"/>
      <c r="C54" s="10"/>
      <c r="D54" s="10"/>
    </row>
    <row r="55" spans="1:4" s="11" customFormat="1" ht="18">
      <c r="A55" s="28"/>
      <c r="B55" s="27"/>
      <c r="C55" s="10"/>
      <c r="D55" s="10"/>
    </row>
    <row r="56" spans="1:4" s="11" customFormat="1" ht="18">
      <c r="A56" s="28"/>
      <c r="B56" s="27"/>
      <c r="C56" s="10"/>
      <c r="D56" s="10"/>
    </row>
    <row r="57" spans="1:4" s="11" customFormat="1" ht="18">
      <c r="A57" s="28"/>
      <c r="B57" s="27"/>
      <c r="C57" s="10"/>
      <c r="D57" s="10"/>
    </row>
    <row r="58" spans="1:4" s="11" customFormat="1" ht="18">
      <c r="A58" s="28"/>
      <c r="B58" s="27"/>
      <c r="C58" s="10"/>
      <c r="D58" s="10"/>
    </row>
    <row r="59" spans="1:4" s="11" customFormat="1" ht="18">
      <c r="A59" s="28"/>
      <c r="B59" s="27"/>
      <c r="C59" s="10"/>
      <c r="D59" s="10"/>
    </row>
    <row r="60" spans="1:4" s="11" customFormat="1" ht="18">
      <c r="A60" s="28"/>
      <c r="B60" s="27"/>
      <c r="C60" s="10"/>
      <c r="D60" s="10"/>
    </row>
    <row r="61" spans="1:4" s="11" customFormat="1" ht="18">
      <c r="A61" s="28"/>
      <c r="B61" s="27"/>
      <c r="C61" s="10"/>
      <c r="D61" s="10"/>
    </row>
    <row r="62" spans="1:4" s="11" customFormat="1" ht="18">
      <c r="A62" s="28"/>
      <c r="B62" s="27"/>
      <c r="C62" s="10"/>
      <c r="D62" s="10"/>
    </row>
    <row r="63" spans="1:4" s="11" customFormat="1" ht="18">
      <c r="A63" s="28"/>
      <c r="B63" s="27"/>
      <c r="C63" s="10"/>
      <c r="D63" s="10"/>
    </row>
    <row r="64" spans="1:4" s="11" customFormat="1" ht="18">
      <c r="A64" s="28"/>
      <c r="B64" s="26"/>
      <c r="C64" s="10"/>
      <c r="D64" s="10"/>
    </row>
    <row r="65" spans="1:4" s="11" customFormat="1" ht="18">
      <c r="A65" s="28"/>
      <c r="B65" s="26"/>
      <c r="C65" s="10"/>
      <c r="D65" s="10"/>
    </row>
    <row r="66" spans="1:4">
      <c r="B66" s="21" t="s">
        <v>47</v>
      </c>
    </row>
    <row r="67" spans="1:4" ht="15.75">
      <c r="B67" s="8"/>
    </row>
    <row r="68" spans="1:4">
      <c r="B68" s="6" t="s">
        <v>48</v>
      </c>
    </row>
    <row r="69" spans="1:4" ht="25.5">
      <c r="B69" s="7" t="s">
        <v>60</v>
      </c>
    </row>
    <row r="70" spans="1:4">
      <c r="B70" s="7"/>
    </row>
    <row r="71" spans="1:4">
      <c r="B71" s="22" t="s">
        <v>49</v>
      </c>
    </row>
    <row r="72" spans="1:4">
      <c r="B72" s="22" t="s">
        <v>50</v>
      </c>
    </row>
    <row r="73" spans="1:4">
      <c r="B73" s="22" t="s">
        <v>51</v>
      </c>
    </row>
    <row r="74" spans="1:4">
      <c r="B74" s="22" t="s">
        <v>52</v>
      </c>
    </row>
    <row r="75" spans="1:4" ht="38.25">
      <c r="B75" s="23" t="s">
        <v>59</v>
      </c>
    </row>
    <row r="78" spans="1:4">
      <c r="B78" s="6" t="s">
        <v>53</v>
      </c>
    </row>
    <row r="79" spans="1:4" ht="38.25">
      <c r="B79" s="7" t="s">
        <v>61</v>
      </c>
    </row>
    <row r="80" spans="1:4" ht="25.5">
      <c r="B80" s="23" t="s">
        <v>62</v>
      </c>
    </row>
  </sheetData>
  <sheetProtection sheet="1" objects="1" scenarios="1"/>
  <phoneticPr fontId="0" type="noConversion"/>
  <pageMargins left="0.41" right="0.24" top="0.64" bottom="0.45" header="0.28000000000000003" footer="0.23"/>
  <pageSetup paperSize="9" orientation="portrait" r:id="rId1"/>
  <headerFooter alignWithMargins="0">
    <oddHeader>&amp;C&amp;"-,Standard"&amp;18Spielplan Faustball Feld 2018 U18 weiblich</oddHeader>
    <oddFooter>&amp;CErstellt am &amp;D</oddFooter>
  </headerFooter>
  <rowBreaks count="1" manualBreakCount="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71"/>
  <sheetViews>
    <sheetView view="pageLayout" topLeftCell="A4" zoomScaleNormal="160" workbookViewId="0">
      <selection activeCell="C12" sqref="C12:E20"/>
    </sheetView>
  </sheetViews>
  <sheetFormatPr baseColWidth="10" defaultColWidth="8.140625" defaultRowHeight="12.75"/>
  <cols>
    <col min="1" max="1" width="6.85546875" style="59" customWidth="1"/>
    <col min="2" max="2" width="3.85546875" style="59" customWidth="1"/>
    <col min="3" max="3" width="4.7109375" style="60" customWidth="1"/>
    <col min="4" max="4" width="1.140625" style="60" customWidth="1"/>
    <col min="5" max="5" width="18" style="61" customWidth="1"/>
    <col min="6" max="6" width="4.5703125" style="61" customWidth="1"/>
    <col min="7" max="9" width="5" style="62" customWidth="1"/>
    <col min="10" max="14" width="5" style="61" customWidth="1"/>
    <col min="15" max="15" width="1.42578125" style="61" customWidth="1"/>
    <col min="16" max="16" width="3.5703125" style="61" customWidth="1"/>
    <col min="17" max="17" width="1.42578125" style="61" customWidth="1"/>
    <col min="18" max="18" width="3.5703125" style="61" customWidth="1"/>
    <col min="19" max="19" width="1.42578125" style="61" customWidth="1"/>
    <col min="20" max="20" width="3.5703125" style="61" customWidth="1"/>
    <col min="21" max="21" width="1.42578125" style="61" customWidth="1"/>
    <col min="22" max="22" width="3.5703125" style="61" customWidth="1"/>
    <col min="23" max="23" width="1.42578125" style="61" customWidth="1"/>
    <col min="24" max="24" width="3.5703125" style="61" customWidth="1"/>
    <col min="25" max="25" width="1.42578125" style="61" customWidth="1"/>
    <col min="26" max="26" width="3.5703125" style="61" customWidth="1"/>
    <col min="27" max="27" width="5" style="59" customWidth="1"/>
    <col min="28" max="16384" width="8.140625" style="59"/>
  </cols>
  <sheetData>
    <row r="1" spans="1:27" s="33" customFormat="1">
      <c r="A1" s="36" t="s">
        <v>3</v>
      </c>
      <c r="B1" s="36"/>
      <c r="E1" s="35" t="s">
        <v>318</v>
      </c>
      <c r="U1" s="38"/>
      <c r="V1" s="38"/>
      <c r="W1" s="38"/>
      <c r="X1" s="38"/>
      <c r="Y1" s="38"/>
      <c r="Z1" s="38"/>
    </row>
    <row r="2" spans="1:27" s="41" customFormat="1">
      <c r="A2" s="37" t="s">
        <v>83</v>
      </c>
      <c r="B2" s="37"/>
      <c r="E2" s="68" t="s">
        <v>320</v>
      </c>
      <c r="F2" s="33"/>
      <c r="G2" s="43"/>
      <c r="H2" s="43"/>
      <c r="I2" s="43"/>
      <c r="J2" s="39"/>
      <c r="K2" s="39"/>
      <c r="L2" s="39"/>
      <c r="M2" s="39"/>
      <c r="N2" s="39"/>
      <c r="O2" s="39"/>
      <c r="P2" s="40"/>
      <c r="Q2" s="40"/>
      <c r="R2" s="40"/>
      <c r="S2" s="39"/>
      <c r="U2" s="42"/>
      <c r="W2" s="43"/>
    </row>
    <row r="3" spans="1:27" s="41" customFormat="1">
      <c r="A3" s="37"/>
      <c r="B3" s="37"/>
      <c r="E3" s="52"/>
      <c r="F3" s="33"/>
      <c r="G3" s="43"/>
      <c r="H3" s="43"/>
      <c r="I3" s="43"/>
      <c r="J3" s="39"/>
      <c r="K3" s="39"/>
      <c r="L3" s="39"/>
      <c r="M3" s="39"/>
      <c r="N3" s="39"/>
      <c r="O3" s="39"/>
      <c r="P3" s="40"/>
      <c r="Q3" s="40"/>
      <c r="R3" s="40"/>
      <c r="S3" s="39"/>
      <c r="U3" s="42"/>
      <c r="W3" s="43"/>
    </row>
    <row r="4" spans="1:27" s="33" customFormat="1">
      <c r="A4" s="36" t="s">
        <v>5</v>
      </c>
      <c r="B4" s="36"/>
      <c r="E4" s="5" t="s">
        <v>321</v>
      </c>
      <c r="J4" s="44"/>
      <c r="K4" s="44"/>
      <c r="L4" s="44"/>
      <c r="M4" s="44"/>
      <c r="N4" s="44"/>
      <c r="O4" s="44"/>
      <c r="P4" s="44"/>
      <c r="Q4" s="44"/>
      <c r="R4" s="44"/>
      <c r="S4" s="44"/>
      <c r="U4" s="38"/>
      <c r="V4" s="38"/>
      <c r="W4" s="38"/>
      <c r="X4" s="38"/>
      <c r="Y4" s="38"/>
      <c r="Z4" s="38"/>
    </row>
    <row r="5" spans="1:27" s="33" customFormat="1">
      <c r="A5" s="36" t="s">
        <v>4</v>
      </c>
      <c r="B5" s="36"/>
      <c r="E5" s="44" t="s">
        <v>92</v>
      </c>
      <c r="J5" s="44"/>
      <c r="K5" s="44"/>
      <c r="L5" s="44"/>
      <c r="M5" s="44"/>
      <c r="N5" s="44"/>
      <c r="O5" s="44"/>
      <c r="P5" s="44"/>
      <c r="Q5" s="44"/>
      <c r="R5" s="44"/>
      <c r="S5" s="44"/>
      <c r="T5" s="38"/>
      <c r="U5" s="38"/>
      <c r="V5" s="38"/>
      <c r="W5" s="38"/>
      <c r="X5" s="38"/>
      <c r="Y5" s="38"/>
      <c r="Z5" s="38"/>
    </row>
    <row r="6" spans="1:27" s="33" customFormat="1">
      <c r="A6" s="36" t="s">
        <v>71</v>
      </c>
      <c r="B6" s="36"/>
      <c r="E6" s="44"/>
      <c r="T6" s="38"/>
      <c r="U6" s="38"/>
      <c r="V6" s="38"/>
      <c r="W6" s="38"/>
      <c r="X6" s="38"/>
      <c r="Y6" s="38"/>
      <c r="Z6" s="38"/>
    </row>
    <row r="7" spans="1:27" s="33" customFormat="1">
      <c r="A7" s="34" t="s">
        <v>72</v>
      </c>
      <c r="B7" s="34"/>
      <c r="E7" s="45" t="s">
        <v>322</v>
      </c>
      <c r="J7" s="45"/>
      <c r="K7" s="45"/>
      <c r="L7" s="45"/>
      <c r="M7" s="45"/>
      <c r="N7" s="45"/>
      <c r="O7" s="45"/>
      <c r="P7" s="45"/>
      <c r="Q7" s="45"/>
      <c r="R7" s="45"/>
      <c r="S7" s="45"/>
      <c r="T7" s="46"/>
      <c r="U7" s="46"/>
      <c r="V7" s="46"/>
      <c r="W7" s="46"/>
      <c r="X7" s="46"/>
      <c r="Y7" s="46"/>
      <c r="Z7" s="46"/>
    </row>
    <row r="8" spans="1:27" s="33" customFormat="1">
      <c r="A8" s="36"/>
      <c r="B8" s="36"/>
      <c r="E8" s="45" t="s">
        <v>323</v>
      </c>
      <c r="G8" s="47"/>
      <c r="H8" s="47"/>
      <c r="I8" s="47"/>
      <c r="T8" s="38"/>
      <c r="U8" s="38"/>
      <c r="V8" s="38"/>
      <c r="W8" s="38"/>
      <c r="X8" s="38"/>
      <c r="Y8" s="38"/>
      <c r="Z8" s="38"/>
    </row>
    <row r="9" spans="1:27" s="33" customFormat="1">
      <c r="A9" s="36"/>
      <c r="B9" s="36"/>
      <c r="E9" s="45"/>
      <c r="G9" s="47"/>
      <c r="H9" s="47"/>
      <c r="I9" s="47"/>
      <c r="T9" s="38"/>
      <c r="U9" s="38"/>
      <c r="V9" s="38"/>
      <c r="W9" s="38"/>
      <c r="X9" s="38"/>
      <c r="Y9" s="38"/>
      <c r="Z9" s="38"/>
    </row>
    <row r="10" spans="1:27" s="55" customFormat="1">
      <c r="A10" s="53" t="s">
        <v>324</v>
      </c>
      <c r="B10" s="53"/>
      <c r="E10" s="54"/>
      <c r="F10" s="32"/>
      <c r="G10" s="138"/>
      <c r="H10" s="138"/>
      <c r="I10" s="138"/>
      <c r="U10" s="56"/>
      <c r="V10" s="56"/>
      <c r="W10" s="56"/>
      <c r="Y10" s="56"/>
      <c r="Z10" s="56"/>
    </row>
    <row r="11" spans="1:27" s="55" customFormat="1">
      <c r="A11" s="139"/>
      <c r="B11" s="139"/>
      <c r="C11" s="140"/>
      <c r="D11" s="140"/>
      <c r="E11" s="141"/>
      <c r="F11" s="142"/>
      <c r="G11" s="143"/>
      <c r="H11" s="143"/>
      <c r="I11" s="143"/>
      <c r="J11" s="140"/>
      <c r="K11" s="140"/>
      <c r="L11" s="140"/>
      <c r="M11" s="140"/>
      <c r="N11" s="140"/>
      <c r="O11" s="140"/>
      <c r="P11" s="140"/>
      <c r="Q11" s="140"/>
      <c r="R11" s="140"/>
      <c r="S11" s="140"/>
      <c r="T11" s="140"/>
      <c r="U11" s="144"/>
      <c r="V11" s="144"/>
      <c r="W11" s="144"/>
      <c r="X11" s="140"/>
      <c r="Y11" s="144"/>
      <c r="Z11" s="144"/>
      <c r="AA11" s="140"/>
    </row>
    <row r="12" spans="1:27" s="55" customFormat="1">
      <c r="A12" s="140"/>
      <c r="B12" s="140"/>
      <c r="C12" s="145">
        <v>1</v>
      </c>
      <c r="D12" s="145"/>
      <c r="E12" s="142" t="s">
        <v>88</v>
      </c>
      <c r="F12" s="142"/>
      <c r="G12" s="140"/>
      <c r="H12" s="140"/>
      <c r="I12" s="140"/>
      <c r="J12" s="140"/>
      <c r="K12" s="140"/>
      <c r="L12" s="140"/>
      <c r="M12" s="140"/>
      <c r="N12" s="140"/>
      <c r="O12" s="140"/>
      <c r="P12" s="140"/>
      <c r="Q12" s="140"/>
      <c r="R12" s="140"/>
      <c r="S12" s="140"/>
      <c r="T12" s="140"/>
      <c r="U12" s="144"/>
      <c r="V12" s="144"/>
      <c r="W12" s="144"/>
      <c r="X12" s="140"/>
      <c r="Y12" s="144"/>
      <c r="Z12" s="144"/>
      <c r="AA12" s="140"/>
    </row>
    <row r="13" spans="1:27" s="55" customFormat="1">
      <c r="A13" s="140"/>
      <c r="B13" s="140"/>
      <c r="C13" s="145">
        <v>2</v>
      </c>
      <c r="D13" s="145"/>
      <c r="E13" s="142" t="s">
        <v>86</v>
      </c>
      <c r="F13" s="142"/>
      <c r="G13" s="140"/>
      <c r="H13" s="140"/>
      <c r="I13" s="67" t="s">
        <v>84</v>
      </c>
      <c r="J13" s="140"/>
      <c r="K13" s="140"/>
      <c r="L13" s="140"/>
      <c r="M13" s="140"/>
      <c r="N13" s="140"/>
      <c r="O13" s="140"/>
      <c r="P13" s="140"/>
      <c r="Q13" s="140"/>
      <c r="R13" s="140"/>
      <c r="S13" s="140"/>
      <c r="T13" s="140"/>
      <c r="U13" s="144"/>
      <c r="V13" s="144"/>
      <c r="W13" s="144"/>
      <c r="X13" s="140"/>
      <c r="Y13" s="144"/>
      <c r="Z13" s="144"/>
      <c r="AA13" s="140"/>
    </row>
    <row r="14" spans="1:27" s="55" customFormat="1">
      <c r="A14" s="140"/>
      <c r="B14" s="140"/>
      <c r="C14" s="145">
        <v>3</v>
      </c>
      <c r="D14" s="145"/>
      <c r="E14" s="146" t="s">
        <v>90</v>
      </c>
      <c r="F14" s="146"/>
      <c r="G14" s="140"/>
      <c r="H14" s="140"/>
      <c r="I14" s="51" t="s">
        <v>81</v>
      </c>
      <c r="J14" s="140"/>
      <c r="K14" s="140"/>
      <c r="L14" s="140"/>
      <c r="M14" s="140"/>
      <c r="N14" s="140"/>
      <c r="O14" s="140"/>
      <c r="P14" s="140"/>
      <c r="Q14" s="140"/>
      <c r="R14" s="140"/>
      <c r="S14" s="140"/>
      <c r="T14" s="140"/>
      <c r="U14" s="144"/>
      <c r="V14" s="144"/>
      <c r="W14" s="144"/>
      <c r="X14" s="140"/>
      <c r="Y14" s="144"/>
      <c r="Z14" s="144"/>
      <c r="AA14" s="140"/>
    </row>
    <row r="15" spans="1:27" s="55" customFormat="1">
      <c r="A15" s="140"/>
      <c r="B15" s="140"/>
      <c r="C15" s="145">
        <v>4</v>
      </c>
      <c r="D15" s="145"/>
      <c r="E15" s="140" t="s">
        <v>64</v>
      </c>
      <c r="F15" s="147"/>
      <c r="G15" s="140"/>
      <c r="H15" s="140"/>
      <c r="I15" s="48" t="s">
        <v>82</v>
      </c>
      <c r="J15" s="140"/>
      <c r="K15" s="140"/>
      <c r="L15" s="140"/>
      <c r="M15" s="140"/>
      <c r="N15" s="140"/>
      <c r="O15" s="140"/>
      <c r="P15" s="140"/>
      <c r="Q15" s="140"/>
      <c r="R15" s="140"/>
      <c r="S15" s="140"/>
      <c r="T15" s="144"/>
      <c r="U15" s="144"/>
      <c r="V15" s="144"/>
      <c r="W15" s="144"/>
      <c r="X15" s="144"/>
      <c r="Y15" s="144"/>
      <c r="Z15" s="144"/>
      <c r="AA15" s="140"/>
    </row>
    <row r="16" spans="1:27" s="33" customFormat="1">
      <c r="A16" s="148"/>
      <c r="B16" s="148"/>
      <c r="C16" s="149">
        <v>5</v>
      </c>
      <c r="D16" s="149"/>
      <c r="E16" s="148" t="s">
        <v>80</v>
      </c>
      <c r="F16" s="148"/>
      <c r="G16" s="148"/>
      <c r="H16" s="148"/>
      <c r="I16" s="49" t="s">
        <v>77</v>
      </c>
      <c r="J16" s="148"/>
      <c r="K16" s="148"/>
      <c r="L16" s="148"/>
      <c r="M16" s="148"/>
      <c r="N16" s="148"/>
      <c r="O16" s="148"/>
      <c r="P16" s="148"/>
      <c r="Q16" s="148"/>
      <c r="R16" s="148"/>
      <c r="S16" s="148"/>
      <c r="T16" s="150"/>
      <c r="U16" s="150"/>
      <c r="V16" s="150"/>
      <c r="W16" s="150"/>
      <c r="X16" s="150"/>
      <c r="Y16" s="150"/>
      <c r="Z16" s="150"/>
      <c r="AA16" s="148"/>
    </row>
    <row r="17" spans="1:27" s="33" customFormat="1">
      <c r="A17" s="148"/>
      <c r="B17" s="148"/>
      <c r="C17" s="149">
        <v>6</v>
      </c>
      <c r="D17" s="149"/>
      <c r="E17" s="148" t="s">
        <v>87</v>
      </c>
      <c r="F17" s="148"/>
      <c r="G17" s="148"/>
      <c r="H17" s="148"/>
      <c r="I17" s="49" t="s">
        <v>76</v>
      </c>
      <c r="J17" s="148"/>
      <c r="K17" s="148"/>
      <c r="L17" s="148"/>
      <c r="M17" s="148"/>
      <c r="N17" s="148"/>
      <c r="O17" s="148"/>
      <c r="P17" s="148"/>
      <c r="Q17" s="148"/>
      <c r="R17" s="148"/>
      <c r="S17" s="148"/>
      <c r="T17" s="150"/>
      <c r="U17" s="150"/>
      <c r="V17" s="150"/>
      <c r="W17" s="150"/>
      <c r="X17" s="150"/>
      <c r="Y17" s="150"/>
      <c r="Z17" s="150"/>
      <c r="AA17" s="148"/>
    </row>
    <row r="18" spans="1:27" s="33" customFormat="1">
      <c r="A18" s="148"/>
      <c r="B18" s="148"/>
      <c r="C18" s="149">
        <v>7</v>
      </c>
      <c r="D18" s="149"/>
      <c r="E18" s="148" t="s">
        <v>295</v>
      </c>
      <c r="F18" s="148"/>
      <c r="G18" s="148"/>
      <c r="H18" s="148"/>
      <c r="I18" s="148"/>
      <c r="J18" s="148"/>
      <c r="K18" s="148"/>
      <c r="L18" s="148"/>
      <c r="M18" s="148"/>
      <c r="N18" s="148"/>
      <c r="O18" s="148"/>
      <c r="P18" s="148"/>
      <c r="Q18" s="148"/>
      <c r="R18" s="148"/>
      <c r="S18" s="148"/>
      <c r="T18" s="150"/>
      <c r="U18" s="150"/>
      <c r="V18" s="150"/>
      <c r="W18" s="150"/>
      <c r="X18" s="150"/>
      <c r="Y18" s="150"/>
      <c r="Z18" s="150"/>
      <c r="AA18" s="148"/>
    </row>
    <row r="19" spans="1:27" s="33" customFormat="1">
      <c r="A19" s="148"/>
      <c r="B19" s="148"/>
      <c r="C19" s="149">
        <v>8</v>
      </c>
      <c r="D19" s="149"/>
      <c r="E19" s="148" t="s">
        <v>91</v>
      </c>
      <c r="F19" s="148"/>
      <c r="G19" s="148"/>
      <c r="H19" s="148"/>
      <c r="I19" s="148"/>
      <c r="J19" s="148"/>
      <c r="K19" s="148"/>
      <c r="L19" s="148"/>
      <c r="M19" s="148"/>
      <c r="N19" s="148"/>
      <c r="O19" s="148"/>
      <c r="P19" s="148"/>
      <c r="Q19" s="148"/>
      <c r="R19" s="148"/>
      <c r="S19" s="148"/>
      <c r="T19" s="150"/>
      <c r="U19" s="150"/>
      <c r="V19" s="150"/>
      <c r="W19" s="150"/>
      <c r="X19" s="150"/>
      <c r="Y19" s="150"/>
      <c r="Z19" s="150"/>
      <c r="AA19" s="148"/>
    </row>
    <row r="20" spans="1:27" s="33" customFormat="1">
      <c r="A20" s="148"/>
      <c r="B20" s="148"/>
      <c r="C20" s="149">
        <v>9</v>
      </c>
      <c r="D20" s="149"/>
      <c r="E20" s="148" t="s">
        <v>89</v>
      </c>
      <c r="F20" s="148"/>
      <c r="G20" s="148"/>
      <c r="H20" s="148"/>
      <c r="I20" s="148"/>
      <c r="J20" s="148"/>
      <c r="K20" s="148"/>
      <c r="L20" s="148"/>
      <c r="M20" s="148"/>
      <c r="N20" s="148"/>
      <c r="O20" s="148"/>
      <c r="P20" s="148"/>
      <c r="Q20" s="148"/>
      <c r="R20" s="148"/>
      <c r="S20" s="148"/>
      <c r="T20" s="150"/>
      <c r="U20" s="150"/>
      <c r="V20" s="150"/>
      <c r="W20" s="150"/>
      <c r="X20" s="150"/>
      <c r="Y20" s="150"/>
      <c r="Z20" s="150"/>
      <c r="AA20" s="148"/>
    </row>
    <row r="21" spans="1:27" s="33" customFormat="1">
      <c r="A21" s="148"/>
      <c r="B21" s="148"/>
      <c r="C21" s="148"/>
      <c r="D21" s="148"/>
      <c r="E21" s="148"/>
      <c r="F21" s="148"/>
      <c r="G21" s="148"/>
      <c r="H21" s="148"/>
      <c r="I21" s="148"/>
      <c r="J21" s="148"/>
      <c r="K21" s="148"/>
      <c r="L21" s="148"/>
      <c r="M21" s="148"/>
      <c r="N21" s="148"/>
      <c r="O21" s="148"/>
      <c r="P21" s="148"/>
      <c r="Q21" s="148"/>
      <c r="R21" s="148"/>
      <c r="S21" s="148"/>
      <c r="T21" s="150"/>
      <c r="U21" s="150"/>
      <c r="V21" s="150"/>
      <c r="W21" s="150"/>
      <c r="X21" s="150"/>
      <c r="Y21" s="150"/>
      <c r="Z21" s="150"/>
      <c r="AA21" s="148"/>
    </row>
    <row r="22" spans="1:27" s="55" customFormat="1">
      <c r="A22" s="140"/>
      <c r="B22" s="140"/>
      <c r="C22" s="141"/>
      <c r="D22" s="141"/>
      <c r="E22" s="140"/>
      <c r="F22" s="140"/>
      <c r="G22" s="140"/>
      <c r="H22" s="140"/>
      <c r="I22" s="140"/>
      <c r="J22" s="140"/>
      <c r="K22" s="140"/>
      <c r="L22" s="140"/>
      <c r="M22" s="140"/>
      <c r="N22" s="140"/>
      <c r="O22" s="140"/>
      <c r="P22" s="140"/>
      <c r="Q22" s="140"/>
      <c r="R22" s="140"/>
      <c r="S22" s="140"/>
      <c r="T22" s="144"/>
      <c r="U22" s="144"/>
      <c r="V22" s="144"/>
      <c r="W22" s="144"/>
      <c r="X22" s="144"/>
      <c r="Y22" s="144"/>
      <c r="Z22" s="144"/>
      <c r="AA22" s="140"/>
    </row>
    <row r="23" spans="1:27" s="58" customFormat="1" ht="13.5" thickBot="1">
      <c r="A23" s="151" t="s">
        <v>335</v>
      </c>
      <c r="B23" s="144" t="s">
        <v>278</v>
      </c>
      <c r="C23" s="192" t="s">
        <v>6</v>
      </c>
      <c r="D23" s="192"/>
      <c r="E23" s="144" t="s">
        <v>7</v>
      </c>
      <c r="F23" s="144" t="s">
        <v>280</v>
      </c>
      <c r="G23" s="140" t="s">
        <v>8</v>
      </c>
      <c r="H23" s="140"/>
      <c r="I23" s="140"/>
      <c r="J23" s="144"/>
      <c r="K23" s="144" t="s">
        <v>9</v>
      </c>
      <c r="L23" s="144"/>
      <c r="M23" s="144"/>
      <c r="N23" s="144"/>
      <c r="O23" s="144"/>
      <c r="P23" s="268" t="s">
        <v>65</v>
      </c>
      <c r="Q23" s="268"/>
      <c r="R23" s="268"/>
      <c r="S23" s="144"/>
      <c r="T23" s="268" t="s">
        <v>66</v>
      </c>
      <c r="U23" s="268"/>
      <c r="V23" s="268"/>
      <c r="W23" s="144"/>
      <c r="X23" s="151" t="s">
        <v>0</v>
      </c>
      <c r="Y23" s="151"/>
      <c r="Z23" s="151"/>
      <c r="AA23" s="151"/>
    </row>
    <row r="24" spans="1:27" s="58" customFormat="1" ht="13.5" thickBot="1">
      <c r="A24" s="151">
        <v>1</v>
      </c>
      <c r="B24" s="151">
        <v>1</v>
      </c>
      <c r="C24" s="152">
        <v>1</v>
      </c>
      <c r="D24" s="152"/>
      <c r="E24" s="140" t="str">
        <f>$E$12</f>
        <v>TV Hohenklingen</v>
      </c>
      <c r="F24" s="144" t="s">
        <v>280</v>
      </c>
      <c r="G24" s="267" t="str">
        <f>$E$20</f>
        <v>TV Obernhausen</v>
      </c>
      <c r="H24" s="267"/>
      <c r="I24" s="267"/>
      <c r="J24" s="144" t="s">
        <v>1</v>
      </c>
      <c r="K24" s="269" t="str">
        <f t="shared" ref="K24:K25" si="0">$E$19</f>
        <v>TV Vaihingen/Enz</v>
      </c>
      <c r="L24" s="269"/>
      <c r="M24" s="269"/>
      <c r="N24" s="153"/>
      <c r="O24" s="144"/>
      <c r="P24" s="154"/>
      <c r="Q24" s="155" t="s">
        <v>1</v>
      </c>
      <c r="R24" s="156"/>
      <c r="S24" s="144"/>
      <c r="T24" s="154"/>
      <c r="U24" s="155" t="s">
        <v>1</v>
      </c>
      <c r="V24" s="156"/>
      <c r="W24" s="144">
        <v>7</v>
      </c>
      <c r="X24" s="157" t="str">
        <f>IF($P24="","",SUM(IF($P24&lt;$R24,"0","1"),IF($T24&lt;$V24,"0","1")))</f>
        <v/>
      </c>
      <c r="Y24" s="155" t="s">
        <v>1</v>
      </c>
      <c r="Z24" s="158" t="str">
        <f>IF($R24="","",SUM(IF($P24&gt;$R24,"0","1"),IF($T24&gt;$V24,"0","1")))</f>
        <v/>
      </c>
      <c r="AA24" s="151"/>
    </row>
    <row r="25" spans="1:27" s="58" customFormat="1" ht="13.5" thickBot="1">
      <c r="A25" s="151">
        <v>2</v>
      </c>
      <c r="B25" s="151">
        <v>1</v>
      </c>
      <c r="C25" s="152">
        <v>2</v>
      </c>
      <c r="D25" s="152"/>
      <c r="E25" s="140" t="str">
        <f>$E$13</f>
        <v>TG Biberach</v>
      </c>
      <c r="F25" s="144" t="s">
        <v>280</v>
      </c>
      <c r="G25" s="267" t="str">
        <f>$E$18</f>
        <v>TV Heuchlingen</v>
      </c>
      <c r="H25" s="267"/>
      <c r="I25" s="267"/>
      <c r="J25" s="144" t="s">
        <v>1</v>
      </c>
      <c r="K25" s="269" t="str">
        <f t="shared" si="0"/>
        <v>TV Vaihingen/Enz</v>
      </c>
      <c r="L25" s="269"/>
      <c r="M25" s="269"/>
      <c r="N25" s="153"/>
      <c r="O25" s="144"/>
      <c r="P25" s="154"/>
      <c r="Q25" s="155" t="s">
        <v>1</v>
      </c>
      <c r="R25" s="156"/>
      <c r="S25" s="144">
        <v>7</v>
      </c>
      <c r="T25" s="154"/>
      <c r="U25" s="155" t="s">
        <v>1</v>
      </c>
      <c r="V25" s="156"/>
      <c r="W25" s="144"/>
      <c r="X25" s="157" t="str">
        <f>IF($P25="","",SUM(IF($P25&lt;$R25,"0","1"),IF($T25&lt;$V25,"0","1")))</f>
        <v/>
      </c>
      <c r="Y25" s="155" t="s">
        <v>1</v>
      </c>
      <c r="Z25" s="158" t="str">
        <f>IF($R25="","",SUM(IF($P25&gt;$R25,"0","1"),IF($T25&gt;$V25,"0","1")))</f>
        <v/>
      </c>
      <c r="AA25" s="151"/>
    </row>
    <row r="26" spans="1:27" s="58" customFormat="1" ht="13.5" thickBot="1">
      <c r="A26" s="151"/>
      <c r="B26" s="151"/>
      <c r="C26" s="152"/>
      <c r="D26" s="152"/>
      <c r="E26" s="140"/>
      <c r="F26" s="144"/>
      <c r="G26" s="140"/>
      <c r="H26" s="140"/>
      <c r="I26" s="140"/>
      <c r="J26" s="144"/>
      <c r="K26" s="153"/>
      <c r="L26" s="153"/>
      <c r="M26" s="153"/>
      <c r="N26" s="153"/>
      <c r="O26" s="144"/>
      <c r="P26" s="144"/>
      <c r="Q26" s="144"/>
      <c r="R26" s="144"/>
      <c r="S26" s="144"/>
      <c r="T26" s="144"/>
      <c r="U26" s="144"/>
      <c r="V26" s="144"/>
      <c r="W26" s="144"/>
      <c r="X26" s="144"/>
      <c r="Y26" s="144"/>
      <c r="Z26" s="144"/>
      <c r="AA26" s="151"/>
    </row>
    <row r="27" spans="1:27" s="58" customFormat="1" ht="13.5" thickBot="1">
      <c r="A27" s="151">
        <v>3</v>
      </c>
      <c r="B27" s="151">
        <v>2</v>
      </c>
      <c r="C27" s="152">
        <v>1</v>
      </c>
      <c r="D27" s="152"/>
      <c r="E27" s="140" t="str">
        <f>$E$15</f>
        <v>TSV Calw</v>
      </c>
      <c r="F27" s="144" t="s">
        <v>280</v>
      </c>
      <c r="G27" s="267" t="str">
        <f>$E$16</f>
        <v>TSV Gärtringen</v>
      </c>
      <c r="H27" s="267"/>
      <c r="I27" s="267"/>
      <c r="J27" s="144" t="s">
        <v>1</v>
      </c>
      <c r="K27" s="269" t="str">
        <f t="shared" ref="K27:K28" si="1">$E$13</f>
        <v>TG Biberach</v>
      </c>
      <c r="L27" s="269"/>
      <c r="M27" s="269"/>
      <c r="N27" s="153"/>
      <c r="O27" s="144"/>
      <c r="P27" s="154"/>
      <c r="Q27" s="155" t="s">
        <v>1</v>
      </c>
      <c r="R27" s="156"/>
      <c r="S27" s="144"/>
      <c r="T27" s="154"/>
      <c r="U27" s="155" t="s">
        <v>1</v>
      </c>
      <c r="V27" s="156"/>
      <c r="W27" s="144"/>
      <c r="X27" s="157" t="str">
        <f>IF($P27="","",SUM(IF($P27&lt;$R27,"0","1"),IF($T27&lt;$V27,"0","1")))</f>
        <v/>
      </c>
      <c r="Y27" s="155" t="s">
        <v>1</v>
      </c>
      <c r="Z27" s="158" t="str">
        <f>IF($R27="","",SUM(IF($P27&gt;$R27,"0","1"),IF($T27&gt;$V27,"0","1")))</f>
        <v/>
      </c>
      <c r="AA27" s="151"/>
    </row>
    <row r="28" spans="1:27" s="58" customFormat="1" ht="13.5" thickBot="1">
      <c r="A28" s="151">
        <v>4</v>
      </c>
      <c r="B28" s="151">
        <v>2</v>
      </c>
      <c r="C28" s="152">
        <v>2</v>
      </c>
      <c r="D28" s="152"/>
      <c r="E28" s="140" t="str">
        <f>$E$17</f>
        <v>TSV Dennach</v>
      </c>
      <c r="F28" s="144" t="s">
        <v>280</v>
      </c>
      <c r="G28" s="267" t="str">
        <f>$E$14</f>
        <v>TV Stammheim</v>
      </c>
      <c r="H28" s="267"/>
      <c r="I28" s="267"/>
      <c r="J28" s="144" t="s">
        <v>1</v>
      </c>
      <c r="K28" s="269" t="str">
        <f t="shared" si="1"/>
        <v>TG Biberach</v>
      </c>
      <c r="L28" s="269"/>
      <c r="M28" s="269"/>
      <c r="N28" s="153"/>
      <c r="O28" s="144"/>
      <c r="P28" s="154"/>
      <c r="Q28" s="155" t="s">
        <v>1</v>
      </c>
      <c r="R28" s="156"/>
      <c r="S28" s="144"/>
      <c r="T28" s="154"/>
      <c r="U28" s="155" t="s">
        <v>1</v>
      </c>
      <c r="V28" s="156"/>
      <c r="W28" s="144"/>
      <c r="X28" s="157" t="str">
        <f>IF($P28="","",SUM(IF($P28&lt;$R28,"0","1"),IF($T28&lt;$V28,"0","1")))</f>
        <v/>
      </c>
      <c r="Y28" s="155" t="s">
        <v>1</v>
      </c>
      <c r="Z28" s="158" t="str">
        <f>IF($R28="","",SUM(IF($P28&gt;$R28,"0","1"),IF($T28&gt;$V28,"0","1")))</f>
        <v/>
      </c>
      <c r="AA28" s="151"/>
    </row>
    <row r="29" spans="1:27" s="58" customFormat="1" ht="13.5" thickBot="1">
      <c r="A29" s="151"/>
      <c r="B29" s="151"/>
      <c r="C29" s="152"/>
      <c r="D29" s="152"/>
      <c r="E29" s="140"/>
      <c r="F29" s="144"/>
      <c r="G29" s="140"/>
      <c r="H29" s="140"/>
      <c r="I29" s="140"/>
      <c r="J29" s="144"/>
      <c r="K29" s="153"/>
      <c r="L29" s="153"/>
      <c r="M29" s="153"/>
      <c r="N29" s="153"/>
      <c r="O29" s="144"/>
      <c r="P29" s="144"/>
      <c r="Q29" s="144"/>
      <c r="R29" s="144"/>
      <c r="S29" s="144"/>
      <c r="T29" s="144"/>
      <c r="U29" s="144"/>
      <c r="V29" s="144"/>
      <c r="W29" s="144"/>
      <c r="X29" s="144"/>
      <c r="Y29" s="144"/>
      <c r="Z29" s="144"/>
      <c r="AA29" s="151"/>
    </row>
    <row r="30" spans="1:27" s="58" customFormat="1" ht="13.5" thickBot="1">
      <c r="A30" s="151">
        <v>5</v>
      </c>
      <c r="B30" s="151">
        <v>3</v>
      </c>
      <c r="C30" s="152">
        <v>1</v>
      </c>
      <c r="D30" s="152"/>
      <c r="E30" s="140" t="str">
        <f>$E$19</f>
        <v>TV Vaihingen/Enz</v>
      </c>
      <c r="F30" s="144" t="s">
        <v>280</v>
      </c>
      <c r="G30" s="267" t="str">
        <f>$E$12</f>
        <v>TV Hohenklingen</v>
      </c>
      <c r="H30" s="267"/>
      <c r="I30" s="267"/>
      <c r="J30" s="144" t="s">
        <v>1</v>
      </c>
      <c r="K30" s="269" t="str">
        <f t="shared" ref="K30:K31" si="2">$E$17</f>
        <v>TSV Dennach</v>
      </c>
      <c r="L30" s="269"/>
      <c r="M30" s="269"/>
      <c r="N30" s="153"/>
      <c r="O30" s="144"/>
      <c r="P30" s="154"/>
      <c r="Q30" s="155" t="s">
        <v>1</v>
      </c>
      <c r="R30" s="156"/>
      <c r="S30" s="144"/>
      <c r="T30" s="154"/>
      <c r="U30" s="155" t="s">
        <v>1</v>
      </c>
      <c r="V30" s="156"/>
      <c r="W30" s="144"/>
      <c r="X30" s="157" t="str">
        <f>IF($P30="","",SUM(IF($P30&lt;$R30,"0","1"),IF($T30&lt;$V30,"0","1")))</f>
        <v/>
      </c>
      <c r="Y30" s="155" t="s">
        <v>1</v>
      </c>
      <c r="Z30" s="158" t="str">
        <f>IF($R30="","",SUM(IF($P30&gt;$R30,"0","1"),IF($T30&gt;$V30,"0","1")))</f>
        <v/>
      </c>
      <c r="AA30" s="151"/>
    </row>
    <row r="31" spans="1:27" s="58" customFormat="1" ht="13.5" thickBot="1">
      <c r="A31" s="151">
        <v>6</v>
      </c>
      <c r="B31" s="151">
        <v>3</v>
      </c>
      <c r="C31" s="152">
        <v>2</v>
      </c>
      <c r="D31" s="152"/>
      <c r="E31" s="140" t="str">
        <f>$E$18</f>
        <v>TV Heuchlingen</v>
      </c>
      <c r="F31" s="144" t="s">
        <v>280</v>
      </c>
      <c r="G31" s="267" t="str">
        <f>$E$20</f>
        <v>TV Obernhausen</v>
      </c>
      <c r="H31" s="267"/>
      <c r="I31" s="267"/>
      <c r="J31" s="144" t="s">
        <v>1</v>
      </c>
      <c r="K31" s="269" t="str">
        <f t="shared" si="2"/>
        <v>TSV Dennach</v>
      </c>
      <c r="L31" s="269"/>
      <c r="M31" s="269"/>
      <c r="N31" s="153"/>
      <c r="O31" s="144"/>
      <c r="P31" s="154"/>
      <c r="Q31" s="155" t="s">
        <v>1</v>
      </c>
      <c r="R31" s="156"/>
      <c r="S31" s="144"/>
      <c r="T31" s="154"/>
      <c r="U31" s="155" t="s">
        <v>1</v>
      </c>
      <c r="V31" s="156"/>
      <c r="W31" s="144"/>
      <c r="X31" s="157" t="str">
        <f>IF($P31="","",SUM(IF($P31&lt;$R31,"0","1"),IF($T31&lt;$V31,"0","1")))</f>
        <v/>
      </c>
      <c r="Y31" s="155" t="s">
        <v>1</v>
      </c>
      <c r="Z31" s="158" t="str">
        <f>IF($R31="","",SUM(IF($P31&gt;$R31,"0","1"),IF($T31&gt;$V31,"0","1")))</f>
        <v/>
      </c>
      <c r="AA31" s="151"/>
    </row>
    <row r="32" spans="1:27" s="58" customFormat="1" ht="13.5" thickBot="1">
      <c r="A32" s="151"/>
      <c r="B32" s="151"/>
      <c r="C32" s="152"/>
      <c r="D32" s="152"/>
      <c r="E32" s="140"/>
      <c r="F32" s="144"/>
      <c r="G32" s="140"/>
      <c r="H32" s="140"/>
      <c r="I32" s="140"/>
      <c r="J32" s="144"/>
      <c r="K32" s="153"/>
      <c r="L32" s="153"/>
      <c r="M32" s="153"/>
      <c r="N32" s="153"/>
      <c r="O32" s="144"/>
      <c r="P32" s="144"/>
      <c r="Q32" s="144"/>
      <c r="R32" s="144"/>
      <c r="S32" s="144"/>
      <c r="T32" s="144"/>
      <c r="U32" s="144"/>
      <c r="V32" s="144"/>
      <c r="W32" s="144"/>
      <c r="X32" s="144"/>
      <c r="Y32" s="144"/>
      <c r="Z32" s="144"/>
      <c r="AA32" s="151"/>
    </row>
    <row r="33" spans="1:27" s="58" customFormat="1" ht="13.5" thickBot="1">
      <c r="A33" s="151">
        <v>7</v>
      </c>
      <c r="B33" s="151">
        <v>4</v>
      </c>
      <c r="C33" s="152">
        <v>1</v>
      </c>
      <c r="D33" s="152"/>
      <c r="E33" s="140" t="str">
        <f>$E$16</f>
        <v>TSV Gärtringen</v>
      </c>
      <c r="F33" s="144" t="s">
        <v>280</v>
      </c>
      <c r="G33" s="267" t="str">
        <f>$E$13</f>
        <v>TG Biberach</v>
      </c>
      <c r="H33" s="267"/>
      <c r="I33" s="267"/>
      <c r="J33" s="144" t="s">
        <v>1</v>
      </c>
      <c r="K33" s="269" t="str">
        <f t="shared" ref="K33:K34" si="3">$E$20</f>
        <v>TV Obernhausen</v>
      </c>
      <c r="L33" s="269"/>
      <c r="M33" s="269"/>
      <c r="N33" s="153"/>
      <c r="O33" s="144"/>
      <c r="P33" s="154"/>
      <c r="Q33" s="155" t="s">
        <v>1</v>
      </c>
      <c r="R33" s="156"/>
      <c r="S33" s="144"/>
      <c r="T33" s="154"/>
      <c r="U33" s="155" t="s">
        <v>1</v>
      </c>
      <c r="V33" s="156"/>
      <c r="W33" s="144"/>
      <c r="X33" s="157" t="str">
        <f>IF($P33="","",SUM(IF($P33&lt;$R33,"0","1"),IF($T33&lt;$V33,"0","1")))</f>
        <v/>
      </c>
      <c r="Y33" s="155" t="s">
        <v>1</v>
      </c>
      <c r="Z33" s="158" t="str">
        <f>IF($R33="","",SUM(IF($P33&gt;$R33,"0","1"),IF($T33&gt;$V33,"0","1")))</f>
        <v/>
      </c>
      <c r="AA33" s="151"/>
    </row>
    <row r="34" spans="1:27" s="58" customFormat="1" ht="13.5" thickBot="1">
      <c r="A34" s="151">
        <v>8</v>
      </c>
      <c r="B34" s="151">
        <v>4</v>
      </c>
      <c r="C34" s="152">
        <v>2</v>
      </c>
      <c r="D34" s="152"/>
      <c r="E34" s="140" t="str">
        <f>$E$14</f>
        <v>TV Stammheim</v>
      </c>
      <c r="F34" s="144" t="s">
        <v>280</v>
      </c>
      <c r="G34" s="267" t="str">
        <f>$E$15</f>
        <v>TSV Calw</v>
      </c>
      <c r="H34" s="267"/>
      <c r="I34" s="267"/>
      <c r="J34" s="144" t="s">
        <v>1</v>
      </c>
      <c r="K34" s="269" t="str">
        <f t="shared" si="3"/>
        <v>TV Obernhausen</v>
      </c>
      <c r="L34" s="269"/>
      <c r="M34" s="269"/>
      <c r="N34" s="153"/>
      <c r="O34" s="144"/>
      <c r="P34" s="154"/>
      <c r="Q34" s="155" t="s">
        <v>1</v>
      </c>
      <c r="R34" s="156"/>
      <c r="S34" s="144"/>
      <c r="T34" s="154"/>
      <c r="U34" s="155" t="s">
        <v>1</v>
      </c>
      <c r="V34" s="156"/>
      <c r="W34" s="144"/>
      <c r="X34" s="157" t="str">
        <f>IF($P34="","",SUM(IF($P34&lt;$R34,"0","1"),IF($T34&lt;$V34,"0","1")))</f>
        <v/>
      </c>
      <c r="Y34" s="155" t="s">
        <v>1</v>
      </c>
      <c r="Z34" s="158" t="str">
        <f>IF($R34="","",SUM(IF($P34&gt;$R34,"0","1"),IF($T34&gt;$V34,"0","1")))</f>
        <v/>
      </c>
      <c r="AA34" s="151"/>
    </row>
    <row r="35" spans="1:27" s="58" customFormat="1" ht="13.5" thickBot="1">
      <c r="A35" s="151"/>
      <c r="B35" s="151"/>
      <c r="C35" s="152"/>
      <c r="D35" s="152"/>
      <c r="E35" s="140"/>
      <c r="F35" s="144"/>
      <c r="G35" s="140"/>
      <c r="H35" s="140"/>
      <c r="I35" s="140"/>
      <c r="J35" s="144"/>
      <c r="K35" s="153"/>
      <c r="L35" s="153"/>
      <c r="M35" s="153"/>
      <c r="N35" s="153"/>
      <c r="O35" s="144"/>
      <c r="P35" s="144"/>
      <c r="Q35" s="144"/>
      <c r="R35" s="144"/>
      <c r="S35" s="144"/>
      <c r="T35" s="144"/>
      <c r="U35" s="144"/>
      <c r="V35" s="144"/>
      <c r="W35" s="144"/>
      <c r="X35" s="144"/>
      <c r="Y35" s="144"/>
      <c r="Z35" s="144"/>
      <c r="AA35" s="151"/>
    </row>
    <row r="36" spans="1:27" s="58" customFormat="1" ht="13.5" thickBot="1">
      <c r="A36" s="151">
        <v>9</v>
      </c>
      <c r="B36" s="151">
        <v>5</v>
      </c>
      <c r="C36" s="152">
        <v>1</v>
      </c>
      <c r="D36" s="152"/>
      <c r="E36" s="140" t="str">
        <f>$E$19</f>
        <v>TV Vaihingen/Enz</v>
      </c>
      <c r="F36" s="144" t="s">
        <v>280</v>
      </c>
      <c r="G36" s="267" t="str">
        <f>$E$17</f>
        <v>TSV Dennach</v>
      </c>
      <c r="H36" s="267"/>
      <c r="I36" s="267"/>
      <c r="J36" s="144" t="s">
        <v>1</v>
      </c>
      <c r="K36" s="269" t="str">
        <f t="shared" ref="K36:K37" si="4">$E$15</f>
        <v>TSV Calw</v>
      </c>
      <c r="L36" s="269"/>
      <c r="M36" s="269"/>
      <c r="N36" s="153"/>
      <c r="O36" s="144"/>
      <c r="P36" s="154"/>
      <c r="Q36" s="155" t="s">
        <v>1</v>
      </c>
      <c r="R36" s="156"/>
      <c r="S36" s="144"/>
      <c r="T36" s="154"/>
      <c r="U36" s="155" t="s">
        <v>1</v>
      </c>
      <c r="V36" s="156"/>
      <c r="W36" s="144"/>
      <c r="X36" s="157" t="str">
        <f>IF($P36="","",SUM(IF($P36&lt;$R36,"0","1"),IF($T36&lt;$V36,"0","1")))</f>
        <v/>
      </c>
      <c r="Y36" s="155" t="s">
        <v>1</v>
      </c>
      <c r="Z36" s="158" t="str">
        <f>IF($R36="","",SUM(IF($P36&gt;$R36,"0","1"),IF($T36&gt;$V36,"0","1")))</f>
        <v/>
      </c>
      <c r="AA36" s="151"/>
    </row>
    <row r="37" spans="1:27" s="58" customFormat="1" ht="13.5" thickBot="1">
      <c r="A37" s="151">
        <v>10</v>
      </c>
      <c r="B37" s="151">
        <v>5</v>
      </c>
      <c r="C37" s="152">
        <v>2</v>
      </c>
      <c r="D37" s="152"/>
      <c r="E37" s="140" t="str">
        <f>$E$18</f>
        <v>TV Heuchlingen</v>
      </c>
      <c r="F37" s="144" t="s">
        <v>280</v>
      </c>
      <c r="G37" s="267" t="str">
        <f>$E$12</f>
        <v>TV Hohenklingen</v>
      </c>
      <c r="H37" s="267"/>
      <c r="I37" s="267"/>
      <c r="J37" s="144" t="s">
        <v>1</v>
      </c>
      <c r="K37" s="269" t="str">
        <f t="shared" si="4"/>
        <v>TSV Calw</v>
      </c>
      <c r="L37" s="269"/>
      <c r="M37" s="269"/>
      <c r="N37" s="153"/>
      <c r="O37" s="144"/>
      <c r="P37" s="154"/>
      <c r="Q37" s="155" t="s">
        <v>1</v>
      </c>
      <c r="R37" s="156"/>
      <c r="S37" s="144"/>
      <c r="T37" s="154"/>
      <c r="U37" s="155" t="s">
        <v>1</v>
      </c>
      <c r="V37" s="156"/>
      <c r="W37" s="144"/>
      <c r="X37" s="157" t="str">
        <f>IF($P37="","",SUM(IF($P37&lt;$R37,"0","1"),IF($T37&lt;$V37,"0","1")))</f>
        <v/>
      </c>
      <c r="Y37" s="155" t="s">
        <v>1</v>
      </c>
      <c r="Z37" s="158" t="str">
        <f>IF($R37="","",SUM(IF($P37&gt;$R37,"0","1"),IF($T37&gt;$V37,"0","1")))</f>
        <v/>
      </c>
      <c r="AA37" s="151"/>
    </row>
    <row r="38" spans="1:27" s="58" customFormat="1" ht="13.5" thickBot="1">
      <c r="A38" s="151"/>
      <c r="B38" s="151"/>
      <c r="C38" s="152"/>
      <c r="D38" s="152"/>
      <c r="E38" s="140"/>
      <c r="F38" s="144"/>
      <c r="G38" s="140"/>
      <c r="H38" s="140"/>
      <c r="I38" s="140"/>
      <c r="J38" s="144"/>
      <c r="K38" s="153"/>
      <c r="L38" s="153"/>
      <c r="M38" s="153"/>
      <c r="N38" s="153"/>
      <c r="O38" s="144"/>
      <c r="P38" s="144"/>
      <c r="Q38" s="144"/>
      <c r="R38" s="144"/>
      <c r="S38" s="144"/>
      <c r="T38" s="144"/>
      <c r="U38" s="144"/>
      <c r="V38" s="144"/>
      <c r="W38" s="144"/>
      <c r="X38" s="144"/>
      <c r="Y38" s="144"/>
      <c r="Z38" s="144"/>
      <c r="AA38" s="151"/>
    </row>
    <row r="39" spans="1:27" s="58" customFormat="1" ht="13.5" thickBot="1">
      <c r="A39" s="151">
        <v>11</v>
      </c>
      <c r="B39" s="151">
        <v>6</v>
      </c>
      <c r="C39" s="152">
        <v>1</v>
      </c>
      <c r="D39" s="152"/>
      <c r="E39" s="140" t="str">
        <f>$E$20</f>
        <v>TV Obernhausen</v>
      </c>
      <c r="F39" s="144" t="s">
        <v>280</v>
      </c>
      <c r="G39" s="267" t="str">
        <f>$E$16</f>
        <v>TSV Gärtringen</v>
      </c>
      <c r="H39" s="267"/>
      <c r="I39" s="267"/>
      <c r="J39" s="144" t="s">
        <v>1</v>
      </c>
      <c r="K39" s="269" t="str">
        <f t="shared" ref="K39:K40" si="5">$E$18</f>
        <v>TV Heuchlingen</v>
      </c>
      <c r="L39" s="269"/>
      <c r="M39" s="269"/>
      <c r="N39" s="153"/>
      <c r="O39" s="144"/>
      <c r="P39" s="154"/>
      <c r="Q39" s="155" t="s">
        <v>1</v>
      </c>
      <c r="R39" s="156"/>
      <c r="S39" s="144"/>
      <c r="T39" s="154"/>
      <c r="U39" s="155" t="s">
        <v>1</v>
      </c>
      <c r="V39" s="156"/>
      <c r="W39" s="144"/>
      <c r="X39" s="157" t="str">
        <f>IF($P39="","",SUM(IF($P39&lt;$R39,"0","1"),IF($T39&lt;$V39,"0","1")))</f>
        <v/>
      </c>
      <c r="Y39" s="155" t="s">
        <v>1</v>
      </c>
      <c r="Z39" s="158" t="str">
        <f>IF($R39="","",SUM(IF($P39&gt;$R39,"0","1"),IF($T39&gt;$V39,"0","1")))</f>
        <v/>
      </c>
      <c r="AA39" s="151"/>
    </row>
    <row r="40" spans="1:27" s="58" customFormat="1" ht="13.5" thickBot="1">
      <c r="A40" s="151">
        <v>12</v>
      </c>
      <c r="B40" s="151">
        <v>6</v>
      </c>
      <c r="C40" s="152">
        <v>2</v>
      </c>
      <c r="D40" s="152"/>
      <c r="E40" s="140" t="str">
        <f>$E$13</f>
        <v>TG Biberach</v>
      </c>
      <c r="F40" s="144" t="s">
        <v>280</v>
      </c>
      <c r="G40" s="267" t="str">
        <f>$E$14</f>
        <v>TV Stammheim</v>
      </c>
      <c r="H40" s="267"/>
      <c r="I40" s="267"/>
      <c r="J40" s="144" t="s">
        <v>1</v>
      </c>
      <c r="K40" s="269" t="str">
        <f t="shared" si="5"/>
        <v>TV Heuchlingen</v>
      </c>
      <c r="L40" s="269"/>
      <c r="M40" s="269"/>
      <c r="N40" s="153"/>
      <c r="O40" s="144"/>
      <c r="P40" s="154"/>
      <c r="Q40" s="155" t="s">
        <v>1</v>
      </c>
      <c r="R40" s="156"/>
      <c r="S40" s="144"/>
      <c r="T40" s="154"/>
      <c r="U40" s="155" t="s">
        <v>1</v>
      </c>
      <c r="V40" s="156"/>
      <c r="W40" s="144"/>
      <c r="X40" s="157" t="str">
        <f>IF($P40="","",SUM(IF($P40&lt;$R40,"0","1"),IF($T40&lt;$V40,"0","1")))</f>
        <v/>
      </c>
      <c r="Y40" s="155" t="s">
        <v>1</v>
      </c>
      <c r="Z40" s="158" t="str">
        <f>IF($R40="","",SUM(IF($P40&gt;$R40,"0","1"),IF($T40&gt;$V40,"0","1")))</f>
        <v/>
      </c>
      <c r="AA40" s="151"/>
    </row>
    <row r="41" spans="1:27" s="58" customFormat="1" ht="13.5" thickBot="1">
      <c r="A41" s="151"/>
      <c r="B41" s="151"/>
      <c r="C41" s="152"/>
      <c r="D41" s="152"/>
      <c r="E41" s="140"/>
      <c r="F41" s="144"/>
      <c r="G41" s="140"/>
      <c r="H41" s="140"/>
      <c r="I41" s="140"/>
      <c r="J41" s="144"/>
      <c r="K41" s="153"/>
      <c r="L41" s="153"/>
      <c r="M41" s="153"/>
      <c r="N41" s="153"/>
      <c r="O41" s="144"/>
      <c r="P41" s="144"/>
      <c r="Q41" s="144"/>
      <c r="R41" s="144"/>
      <c r="S41" s="144"/>
      <c r="T41" s="144"/>
      <c r="U41" s="144"/>
      <c r="V41" s="144"/>
      <c r="W41" s="144"/>
      <c r="X41" s="144"/>
      <c r="Y41" s="144"/>
      <c r="Z41" s="144"/>
      <c r="AA41" s="151"/>
    </row>
    <row r="42" spans="1:27" s="58" customFormat="1" ht="13.5" thickBot="1">
      <c r="A42" s="151">
        <v>13</v>
      </c>
      <c r="B42" s="151">
        <v>7</v>
      </c>
      <c r="C42" s="152">
        <v>1</v>
      </c>
      <c r="D42" s="152"/>
      <c r="E42" s="140" t="str">
        <f>$E$15</f>
        <v>TSV Calw</v>
      </c>
      <c r="F42" s="144" t="s">
        <v>280</v>
      </c>
      <c r="G42" s="267" t="str">
        <f>$E$19</f>
        <v>TV Vaihingen/Enz</v>
      </c>
      <c r="H42" s="267"/>
      <c r="I42" s="267"/>
      <c r="J42" s="144" t="s">
        <v>1</v>
      </c>
      <c r="K42" s="269" t="str">
        <f t="shared" ref="K42:K43" si="6">$E$13</f>
        <v>TG Biberach</v>
      </c>
      <c r="L42" s="269"/>
      <c r="M42" s="269"/>
      <c r="N42" s="153"/>
      <c r="O42" s="144"/>
      <c r="P42" s="154"/>
      <c r="Q42" s="155" t="s">
        <v>1</v>
      </c>
      <c r="R42" s="156"/>
      <c r="S42" s="144"/>
      <c r="T42" s="154"/>
      <c r="U42" s="155" t="s">
        <v>1</v>
      </c>
      <c r="V42" s="156"/>
      <c r="W42" s="144"/>
      <c r="X42" s="157" t="str">
        <f>IF($P42="","",SUM(IF($P42&lt;$R42,"0","1"),IF($T42&lt;$V42,"0","1")))</f>
        <v/>
      </c>
      <c r="Y42" s="155" t="s">
        <v>1</v>
      </c>
      <c r="Z42" s="158" t="str">
        <f>IF($R42="","",SUM(IF($P42&gt;$R42,"0","1"),IF($T42&gt;$V42,"0","1")))</f>
        <v/>
      </c>
      <c r="AA42" s="151"/>
    </row>
    <row r="43" spans="1:27" s="58" customFormat="1" ht="13.5" thickBot="1">
      <c r="A43" s="151">
        <v>14</v>
      </c>
      <c r="B43" s="151">
        <v>7</v>
      </c>
      <c r="C43" s="152">
        <v>2</v>
      </c>
      <c r="D43" s="152"/>
      <c r="E43" s="140" t="str">
        <f>$E$12</f>
        <v>TV Hohenklingen</v>
      </c>
      <c r="F43" s="144" t="s">
        <v>280</v>
      </c>
      <c r="G43" s="267" t="str">
        <f>$E$17</f>
        <v>TSV Dennach</v>
      </c>
      <c r="H43" s="267"/>
      <c r="I43" s="267"/>
      <c r="J43" s="144" t="s">
        <v>1</v>
      </c>
      <c r="K43" s="269" t="str">
        <f t="shared" si="6"/>
        <v>TG Biberach</v>
      </c>
      <c r="L43" s="269"/>
      <c r="M43" s="269"/>
      <c r="N43" s="153"/>
      <c r="O43" s="144"/>
      <c r="P43" s="154"/>
      <c r="Q43" s="155" t="s">
        <v>1</v>
      </c>
      <c r="R43" s="156"/>
      <c r="S43" s="144"/>
      <c r="T43" s="154"/>
      <c r="U43" s="155" t="s">
        <v>1</v>
      </c>
      <c r="V43" s="156"/>
      <c r="W43" s="144"/>
      <c r="X43" s="157" t="str">
        <f>IF($P43="","",SUM(IF($P43&lt;$R43,"0","1"),IF($T43&lt;$V43,"0","1")))</f>
        <v/>
      </c>
      <c r="Y43" s="155" t="s">
        <v>1</v>
      </c>
      <c r="Z43" s="158" t="str">
        <f>IF($R43="","",SUM(IF($P43&gt;$R43,"0","1"),IF($T43&gt;$V43,"0","1")))</f>
        <v/>
      </c>
      <c r="AA43" s="151"/>
    </row>
    <row r="44" spans="1:27" s="58" customFormat="1" ht="13.5" thickBot="1">
      <c r="A44" s="151"/>
      <c r="B44" s="151"/>
      <c r="C44" s="152"/>
      <c r="D44" s="152"/>
      <c r="E44" s="140"/>
      <c r="F44" s="144"/>
      <c r="G44" s="140"/>
      <c r="H44" s="140"/>
      <c r="I44" s="140"/>
      <c r="J44" s="144"/>
      <c r="K44" s="153"/>
      <c r="L44" s="153"/>
      <c r="M44" s="153"/>
      <c r="N44" s="153"/>
      <c r="O44" s="144"/>
      <c r="P44" s="144"/>
      <c r="Q44" s="144"/>
      <c r="R44" s="144"/>
      <c r="S44" s="144"/>
      <c r="T44" s="144"/>
      <c r="U44" s="144"/>
      <c r="V44" s="144"/>
      <c r="W44" s="144"/>
      <c r="X44" s="144"/>
      <c r="Y44" s="144"/>
      <c r="Z44" s="144"/>
      <c r="AA44" s="151"/>
    </row>
    <row r="45" spans="1:27" s="58" customFormat="1" ht="13.5" thickBot="1">
      <c r="A45" s="151">
        <v>15</v>
      </c>
      <c r="B45" s="151">
        <v>8</v>
      </c>
      <c r="C45" s="152">
        <v>1</v>
      </c>
      <c r="D45" s="152"/>
      <c r="E45" s="140" t="str">
        <f>$E$16</f>
        <v>TSV Gärtringen</v>
      </c>
      <c r="F45" s="144" t="s">
        <v>280</v>
      </c>
      <c r="G45" s="267" t="str">
        <f>$E$18</f>
        <v>TV Heuchlingen</v>
      </c>
      <c r="H45" s="267"/>
      <c r="I45" s="267"/>
      <c r="J45" s="144" t="s">
        <v>1</v>
      </c>
      <c r="K45" s="269" t="str">
        <f t="shared" ref="K45:K46" si="7">$E$12</f>
        <v>TV Hohenklingen</v>
      </c>
      <c r="L45" s="269"/>
      <c r="M45" s="269"/>
      <c r="N45" s="153"/>
      <c r="O45" s="144"/>
      <c r="P45" s="154"/>
      <c r="Q45" s="155" t="s">
        <v>1</v>
      </c>
      <c r="R45" s="156"/>
      <c r="S45" s="144"/>
      <c r="T45" s="154"/>
      <c r="U45" s="155" t="s">
        <v>1</v>
      </c>
      <c r="V45" s="156"/>
      <c r="W45" s="144"/>
      <c r="X45" s="157" t="str">
        <f>IF($P45="","",SUM(IF($P45&lt;$R45,"0","1"),IF($T45&lt;$V45,"0","1")))</f>
        <v/>
      </c>
      <c r="Y45" s="155" t="s">
        <v>1</v>
      </c>
      <c r="Z45" s="158" t="str">
        <f>IF($R45="","",SUM(IF($P45&gt;$R45,"0","1"),IF($T45&gt;$V45,"0","1")))</f>
        <v/>
      </c>
      <c r="AA45" s="151"/>
    </row>
    <row r="46" spans="1:27" s="58" customFormat="1" ht="13.5" thickBot="1">
      <c r="A46" s="151">
        <v>16</v>
      </c>
      <c r="B46" s="151">
        <v>8</v>
      </c>
      <c r="C46" s="152">
        <v>2</v>
      </c>
      <c r="D46" s="152"/>
      <c r="E46" s="140" t="str">
        <f>$E$14</f>
        <v>TV Stammheim</v>
      </c>
      <c r="F46" s="144" t="s">
        <v>280</v>
      </c>
      <c r="G46" s="267" t="str">
        <f>$E$20</f>
        <v>TV Obernhausen</v>
      </c>
      <c r="H46" s="267"/>
      <c r="I46" s="267"/>
      <c r="J46" s="144" t="s">
        <v>1</v>
      </c>
      <c r="K46" s="269" t="str">
        <f t="shared" si="7"/>
        <v>TV Hohenklingen</v>
      </c>
      <c r="L46" s="269"/>
      <c r="M46" s="269"/>
      <c r="N46" s="153"/>
      <c r="O46" s="144"/>
      <c r="P46" s="154"/>
      <c r="Q46" s="155" t="s">
        <v>1</v>
      </c>
      <c r="R46" s="156"/>
      <c r="S46" s="144"/>
      <c r="T46" s="154"/>
      <c r="U46" s="155" t="s">
        <v>1</v>
      </c>
      <c r="V46" s="156"/>
      <c r="W46" s="144"/>
      <c r="X46" s="157" t="str">
        <f>IF($P46="","",SUM(IF($P46&lt;$R46,"0","1"),IF($T46&lt;$V46,"0","1")))</f>
        <v/>
      </c>
      <c r="Y46" s="155" t="s">
        <v>1</v>
      </c>
      <c r="Z46" s="158" t="str">
        <f>IF($R46="","",SUM(IF($P46&gt;$R46,"0","1"),IF($T46&gt;$V46,"0","1")))</f>
        <v/>
      </c>
      <c r="AA46" s="151"/>
    </row>
    <row r="47" spans="1:27" s="58" customFormat="1" ht="13.5" thickBot="1">
      <c r="A47" s="151"/>
      <c r="B47" s="151"/>
      <c r="C47" s="152"/>
      <c r="D47" s="152"/>
      <c r="E47" s="140"/>
      <c r="F47" s="144"/>
      <c r="G47" s="140"/>
      <c r="H47" s="140"/>
      <c r="I47" s="140"/>
      <c r="J47" s="144"/>
      <c r="K47" s="153"/>
      <c r="L47" s="153"/>
      <c r="M47" s="153"/>
      <c r="N47" s="153"/>
      <c r="O47" s="144"/>
      <c r="P47" s="144"/>
      <c r="Q47" s="144"/>
      <c r="R47" s="144"/>
      <c r="S47" s="144"/>
      <c r="T47" s="144"/>
      <c r="U47" s="144"/>
      <c r="V47" s="144"/>
      <c r="W47" s="144"/>
      <c r="X47" s="144"/>
      <c r="Y47" s="144"/>
      <c r="Z47" s="144"/>
      <c r="AA47" s="151"/>
    </row>
    <row r="48" spans="1:27" s="58" customFormat="1" ht="13.5" thickBot="1">
      <c r="A48" s="151">
        <v>17</v>
      </c>
      <c r="B48" s="151">
        <v>9</v>
      </c>
      <c r="C48" s="152">
        <v>1</v>
      </c>
      <c r="D48" s="152"/>
      <c r="E48" s="140" t="str">
        <f>$E$19</f>
        <v>TV Vaihingen/Enz</v>
      </c>
      <c r="F48" s="144" t="s">
        <v>280</v>
      </c>
      <c r="G48" s="267" t="str">
        <f>$E$13</f>
        <v>TG Biberach</v>
      </c>
      <c r="H48" s="267"/>
      <c r="I48" s="267"/>
      <c r="J48" s="144" t="s">
        <v>1</v>
      </c>
      <c r="K48" s="269" t="str">
        <f t="shared" ref="K48:K49" si="8">$E$14</f>
        <v>TV Stammheim</v>
      </c>
      <c r="L48" s="269"/>
      <c r="M48" s="269"/>
      <c r="N48" s="153"/>
      <c r="O48" s="144"/>
      <c r="P48" s="154"/>
      <c r="Q48" s="155" t="s">
        <v>1</v>
      </c>
      <c r="R48" s="156"/>
      <c r="S48" s="144"/>
      <c r="T48" s="154"/>
      <c r="U48" s="155" t="s">
        <v>1</v>
      </c>
      <c r="V48" s="156"/>
      <c r="W48" s="144"/>
      <c r="X48" s="157" t="str">
        <f>IF($P48="","",SUM(IF($P48&lt;$R48,"0","1"),IF($T48&lt;$V48,"0","1")))</f>
        <v/>
      </c>
      <c r="Y48" s="155" t="s">
        <v>1</v>
      </c>
      <c r="Z48" s="158" t="str">
        <f>IF($R48="","",SUM(IF($P48&gt;$R48,"0","1"),IF($T48&gt;$V48,"0","1")))</f>
        <v/>
      </c>
      <c r="AA48" s="151"/>
    </row>
    <row r="49" spans="1:27" s="58" customFormat="1" ht="13.5" thickBot="1">
      <c r="A49" s="151">
        <v>18</v>
      </c>
      <c r="B49" s="151">
        <v>9</v>
      </c>
      <c r="C49" s="152">
        <v>2</v>
      </c>
      <c r="D49" s="152"/>
      <c r="E49" s="140" t="str">
        <f>$E$17</f>
        <v>TSV Dennach</v>
      </c>
      <c r="F49" s="144" t="s">
        <v>280</v>
      </c>
      <c r="G49" s="267" t="str">
        <f>$E$15</f>
        <v>TSV Calw</v>
      </c>
      <c r="H49" s="267"/>
      <c r="I49" s="267"/>
      <c r="J49" s="144" t="s">
        <v>1</v>
      </c>
      <c r="K49" s="269" t="str">
        <f t="shared" si="8"/>
        <v>TV Stammheim</v>
      </c>
      <c r="L49" s="269"/>
      <c r="M49" s="269"/>
      <c r="N49" s="153"/>
      <c r="O49" s="144"/>
      <c r="P49" s="154"/>
      <c r="Q49" s="155" t="s">
        <v>1</v>
      </c>
      <c r="R49" s="156"/>
      <c r="S49" s="144"/>
      <c r="T49" s="154"/>
      <c r="U49" s="155" t="s">
        <v>1</v>
      </c>
      <c r="V49" s="156"/>
      <c r="W49" s="144"/>
      <c r="X49" s="157" t="str">
        <f>IF($P49="","",SUM(IF($P49&lt;$R49,"0","1"),IF($T49&lt;$V49,"0","1")))</f>
        <v/>
      </c>
      <c r="Y49" s="155" t="s">
        <v>1</v>
      </c>
      <c r="Z49" s="158" t="str">
        <f>IF($R49="","",SUM(IF($P49&gt;$R49,"0","1"),IF($T49&gt;$V49,"0","1")))</f>
        <v/>
      </c>
      <c r="AA49" s="151"/>
    </row>
    <row r="50" spans="1:27" s="58" customFormat="1">
      <c r="A50" s="151"/>
      <c r="B50" s="151"/>
      <c r="C50" s="152"/>
      <c r="D50" s="152"/>
      <c r="E50" s="144"/>
      <c r="F50" s="144"/>
      <c r="G50" s="140"/>
      <c r="H50" s="140"/>
      <c r="I50" s="140"/>
      <c r="J50" s="144"/>
      <c r="K50" s="144"/>
      <c r="L50" s="144"/>
      <c r="M50" s="144"/>
      <c r="N50" s="144"/>
      <c r="O50" s="144"/>
      <c r="P50" s="144"/>
      <c r="Q50" s="144"/>
      <c r="R50" s="144"/>
      <c r="S50" s="144"/>
      <c r="T50" s="144"/>
      <c r="U50" s="144"/>
      <c r="V50" s="144"/>
      <c r="W50" s="144"/>
      <c r="X50" s="144"/>
      <c r="Y50" s="144"/>
      <c r="Z50" s="144"/>
      <c r="AA50" s="151"/>
    </row>
    <row r="51" spans="1:27" s="58" customFormat="1">
      <c r="A51" s="151"/>
      <c r="B51" s="151"/>
      <c r="C51" s="152"/>
      <c r="D51" s="152"/>
      <c r="E51" s="144"/>
      <c r="F51" s="144"/>
      <c r="G51" s="140"/>
      <c r="H51" s="140"/>
      <c r="I51" s="140"/>
      <c r="J51" s="144"/>
      <c r="K51" s="144"/>
      <c r="L51" s="144"/>
      <c r="M51" s="144"/>
      <c r="N51" s="144"/>
      <c r="O51" s="144"/>
      <c r="P51" s="144"/>
      <c r="Q51" s="144"/>
      <c r="R51" s="144"/>
      <c r="S51" s="144"/>
      <c r="T51" s="144"/>
      <c r="U51" s="144"/>
      <c r="V51" s="144"/>
      <c r="W51" s="144"/>
      <c r="X51" s="144"/>
      <c r="Y51" s="144"/>
      <c r="Z51" s="144"/>
      <c r="AA51" s="151"/>
    </row>
    <row r="52" spans="1:27" s="58" customFormat="1">
      <c r="A52" s="151"/>
      <c r="B52" s="151"/>
      <c r="C52" s="179" t="s">
        <v>325</v>
      </c>
      <c r="D52" s="193"/>
      <c r="E52" s="183" t="s">
        <v>330</v>
      </c>
      <c r="F52" s="144"/>
      <c r="G52" s="273" t="s">
        <v>374</v>
      </c>
      <c r="H52" s="273"/>
      <c r="I52" s="273"/>
      <c r="J52" s="273"/>
      <c r="K52" s="273" t="s">
        <v>375</v>
      </c>
      <c r="L52" s="273"/>
      <c r="M52" s="273"/>
      <c r="N52" s="273"/>
      <c r="O52" s="144"/>
      <c r="P52" s="270" t="s">
        <v>326</v>
      </c>
      <c r="Q52" s="271"/>
      <c r="R52" s="272"/>
      <c r="S52" s="144"/>
      <c r="T52" s="270" t="s">
        <v>327</v>
      </c>
      <c r="U52" s="271"/>
      <c r="V52" s="272"/>
      <c r="W52" s="144"/>
      <c r="X52" s="270" t="s">
        <v>329</v>
      </c>
      <c r="Y52" s="271"/>
      <c r="Z52" s="272"/>
      <c r="AA52" s="144"/>
    </row>
    <row r="53" spans="1:27" s="58" customFormat="1">
      <c r="A53" s="151"/>
      <c r="B53" s="151"/>
      <c r="C53" s="180">
        <v>1</v>
      </c>
      <c r="D53" s="194"/>
      <c r="E53" s="161" t="str">
        <f>$E$12</f>
        <v>TV Hohenklingen</v>
      </c>
      <c r="F53" s="169"/>
      <c r="G53" s="171" t="str">
        <f>X24</f>
        <v/>
      </c>
      <c r="H53" s="172" t="str">
        <f>Z30</f>
        <v/>
      </c>
      <c r="I53" s="172" t="str">
        <f>Z37</f>
        <v/>
      </c>
      <c r="J53" s="172" t="str">
        <f>X43</f>
        <v/>
      </c>
      <c r="K53" s="255" t="str">
        <f>'VR 2. Spieltag'!K53</f>
        <v/>
      </c>
      <c r="L53" s="255" t="str">
        <f>'VR 2. Spieltag'!L53</f>
        <v/>
      </c>
      <c r="M53" s="255" t="str">
        <f>'VR 2. Spieltag'!M53</f>
        <v/>
      </c>
      <c r="N53" s="255" t="str">
        <f>'VR 2. Spieltag'!N53</f>
        <v/>
      </c>
      <c r="O53" s="170"/>
      <c r="P53" s="173" t="str">
        <f>IF(COUNT($G53:$J53)&lt;&gt;0,SUM($G53:$J53),"")</f>
        <v/>
      </c>
      <c r="Q53" s="174" t="s">
        <v>1</v>
      </c>
      <c r="R53" s="175" t="str">
        <f>(IF($P53&lt;&gt;"",COUNT($G53:$J53)*2-$P53,""))</f>
        <v/>
      </c>
      <c r="S53" s="170"/>
      <c r="T53" s="173" t="str">
        <f>(IF($P53&lt;&gt;"",P24+T24+R30+V30+R37+V37+P43+T43,""))</f>
        <v/>
      </c>
      <c r="U53" s="174" t="s">
        <v>1</v>
      </c>
      <c r="V53" s="175" t="str">
        <f>IF($P53&lt;&gt;"",R24+V24+P30+T30+P37+T37+R43+V43,"")</f>
        <v/>
      </c>
      <c r="W53" s="170"/>
      <c r="X53" s="277"/>
      <c r="Y53" s="278"/>
      <c r="Z53" s="279"/>
      <c r="AA53" s="144"/>
    </row>
    <row r="54" spans="1:27" s="58" customFormat="1">
      <c r="A54" s="151"/>
      <c r="B54" s="151"/>
      <c r="C54" s="180">
        <v>2</v>
      </c>
      <c r="D54" s="194"/>
      <c r="E54" s="191" t="str">
        <f>$E$13</f>
        <v>TG Biberach</v>
      </c>
      <c r="F54" s="169"/>
      <c r="G54" s="159" t="str">
        <f>X25</f>
        <v/>
      </c>
      <c r="H54" s="160" t="str">
        <f>Z33</f>
        <v/>
      </c>
      <c r="I54" s="160" t="str">
        <f>X40</f>
        <v/>
      </c>
      <c r="J54" s="160" t="str">
        <f>Z48</f>
        <v/>
      </c>
      <c r="K54" s="255" t="str">
        <f>'VR 2. Spieltag'!K54</f>
        <v/>
      </c>
      <c r="L54" s="255" t="str">
        <f>'VR 2. Spieltag'!L54</f>
        <v/>
      </c>
      <c r="M54" s="255" t="str">
        <f>'VR 2. Spieltag'!M54</f>
        <v/>
      </c>
      <c r="N54" s="255" t="str">
        <f>'VR 2. Spieltag'!N54</f>
        <v/>
      </c>
      <c r="O54" s="170"/>
      <c r="P54" s="173" t="str">
        <f t="shared" ref="P54:P61" si="9">IF(COUNT($G54:$J54)&lt;&gt;0,SUM($G54:$J54),"")</f>
        <v/>
      </c>
      <c r="Q54" s="163" t="s">
        <v>1</v>
      </c>
      <c r="R54" s="164" t="str">
        <f t="shared" ref="R54:R61" si="10">(IF($P54&lt;&gt;"",COUNT($G54:$J54)*2-$P54,""))</f>
        <v/>
      </c>
      <c r="S54" s="170"/>
      <c r="T54" s="162" t="str">
        <f>IF($P54&lt;&gt;"",P25+T25+R33+V33+P40+T40+R48+V48,"")</f>
        <v/>
      </c>
      <c r="U54" s="163" t="s">
        <v>1</v>
      </c>
      <c r="V54" s="164" t="str">
        <f>IF($P54&lt;&gt;"",R25+V25+P33+T33+R40+V40+P48+T48,"")</f>
        <v/>
      </c>
      <c r="W54" s="170"/>
      <c r="X54" s="274"/>
      <c r="Y54" s="275"/>
      <c r="Z54" s="276"/>
      <c r="AA54" s="144"/>
    </row>
    <row r="55" spans="1:27" s="58" customFormat="1">
      <c r="A55" s="151"/>
      <c r="B55" s="151"/>
      <c r="C55" s="180">
        <v>3</v>
      </c>
      <c r="D55" s="194"/>
      <c r="E55" s="161" t="str">
        <f>$E$14</f>
        <v>TV Stammheim</v>
      </c>
      <c r="F55" s="169"/>
      <c r="G55" s="159" t="str">
        <f>Z28</f>
        <v/>
      </c>
      <c r="H55" s="160" t="str">
        <f>X34</f>
        <v/>
      </c>
      <c r="I55" s="160" t="str">
        <f>Z40</f>
        <v/>
      </c>
      <c r="J55" s="160" t="str">
        <f>X46</f>
        <v/>
      </c>
      <c r="K55" s="255" t="str">
        <f>'VR 2. Spieltag'!K55</f>
        <v/>
      </c>
      <c r="L55" s="255" t="str">
        <f>'VR 2. Spieltag'!L55</f>
        <v/>
      </c>
      <c r="M55" s="255" t="str">
        <f>'VR 2. Spieltag'!M55</f>
        <v/>
      </c>
      <c r="N55" s="255" t="str">
        <f>'VR 2. Spieltag'!N55</f>
        <v/>
      </c>
      <c r="O55" s="170"/>
      <c r="P55" s="162" t="str">
        <f t="shared" si="9"/>
        <v/>
      </c>
      <c r="Q55" s="163" t="s">
        <v>1</v>
      </c>
      <c r="R55" s="164" t="str">
        <f t="shared" si="10"/>
        <v/>
      </c>
      <c r="S55" s="170"/>
      <c r="T55" s="162" t="str">
        <f>IF($P55&lt;&gt;"",R28+V28+P34+T34+R40+V40+P46+T46,"")</f>
        <v/>
      </c>
      <c r="U55" s="163" t="s">
        <v>1</v>
      </c>
      <c r="V55" s="164" t="str">
        <f>IF($P55&lt;&gt;"",P28+T28+R34+V34+P40+T40+R46+V46,"")</f>
        <v/>
      </c>
      <c r="W55" s="170"/>
      <c r="X55" s="274"/>
      <c r="Y55" s="275"/>
      <c r="Z55" s="276"/>
      <c r="AA55" s="144"/>
    </row>
    <row r="56" spans="1:27" s="58" customFormat="1">
      <c r="A56" s="151"/>
      <c r="B56" s="151"/>
      <c r="C56" s="180">
        <v>4</v>
      </c>
      <c r="D56" s="194"/>
      <c r="E56" s="161" t="str">
        <f>$E$15</f>
        <v>TSV Calw</v>
      </c>
      <c r="F56" s="169"/>
      <c r="G56" s="159" t="str">
        <f>X27</f>
        <v/>
      </c>
      <c r="H56" s="160" t="str">
        <f>Z34</f>
        <v/>
      </c>
      <c r="I56" s="160" t="str">
        <f>X42</f>
        <v/>
      </c>
      <c r="J56" s="160" t="str">
        <f>Z49</f>
        <v/>
      </c>
      <c r="K56" s="255" t="str">
        <f>'VR 2. Spieltag'!K56</f>
        <v/>
      </c>
      <c r="L56" s="255" t="str">
        <f>'VR 2. Spieltag'!L56</f>
        <v/>
      </c>
      <c r="M56" s="255" t="str">
        <f>'VR 2. Spieltag'!M56</f>
        <v/>
      </c>
      <c r="N56" s="255" t="str">
        <f>'VR 2. Spieltag'!N56</f>
        <v/>
      </c>
      <c r="O56" s="170"/>
      <c r="P56" s="162" t="str">
        <f t="shared" si="9"/>
        <v/>
      </c>
      <c r="Q56" s="163" t="s">
        <v>1</v>
      </c>
      <c r="R56" s="164" t="str">
        <f t="shared" si="10"/>
        <v/>
      </c>
      <c r="S56" s="170"/>
      <c r="T56" s="162" t="str">
        <f>IF($P56&lt;&gt;"",P27+T27+R34+V34+P42+T42+R49+V49,"")</f>
        <v/>
      </c>
      <c r="U56" s="163" t="s">
        <v>1</v>
      </c>
      <c r="V56" s="164" t="str">
        <f>IF($P56&lt;&gt;"",R27+V27+P34+T34+R42+V42+P49+T49,"")</f>
        <v/>
      </c>
      <c r="W56" s="170"/>
      <c r="X56" s="274"/>
      <c r="Y56" s="275"/>
      <c r="Z56" s="276"/>
      <c r="AA56" s="144"/>
    </row>
    <row r="57" spans="1:27" s="58" customFormat="1">
      <c r="A57" s="151"/>
      <c r="B57" s="151"/>
      <c r="C57" s="181">
        <v>5</v>
      </c>
      <c r="D57" s="195"/>
      <c r="E57" s="161" t="str">
        <f>$E$16</f>
        <v>TSV Gärtringen</v>
      </c>
      <c r="F57" s="169"/>
      <c r="G57" s="159" t="str">
        <f>Z27</f>
        <v/>
      </c>
      <c r="H57" s="160" t="str">
        <f>X33</f>
        <v/>
      </c>
      <c r="I57" s="160" t="str">
        <f>Z39</f>
        <v/>
      </c>
      <c r="J57" s="160" t="str">
        <f>X45</f>
        <v/>
      </c>
      <c r="K57" s="255" t="str">
        <f>'VR 2. Spieltag'!K57</f>
        <v/>
      </c>
      <c r="L57" s="255" t="str">
        <f>'VR 2. Spieltag'!L57</f>
        <v/>
      </c>
      <c r="M57" s="255" t="str">
        <f>'VR 2. Spieltag'!M57</f>
        <v/>
      </c>
      <c r="N57" s="255" t="str">
        <f>'VR 2. Spieltag'!N57</f>
        <v/>
      </c>
      <c r="O57" s="170"/>
      <c r="P57" s="162" t="str">
        <f t="shared" si="9"/>
        <v/>
      </c>
      <c r="Q57" s="163" t="s">
        <v>1</v>
      </c>
      <c r="R57" s="164" t="str">
        <f t="shared" si="10"/>
        <v/>
      </c>
      <c r="S57" s="170"/>
      <c r="T57" s="162" t="str">
        <f>IF($P57&lt;&gt;"",R27+V27+P33+T33+R39+V39+P45+T45,"")</f>
        <v/>
      </c>
      <c r="U57" s="163" t="s">
        <v>1</v>
      </c>
      <c r="V57" s="164" t="str">
        <f>IF($P57&lt;&gt;"",P27+T27+R33+V33+P39+T39+R45+V45,"")</f>
        <v/>
      </c>
      <c r="W57" s="170"/>
      <c r="X57" s="274"/>
      <c r="Y57" s="275"/>
      <c r="Z57" s="276"/>
      <c r="AA57" s="144"/>
    </row>
    <row r="58" spans="1:27" s="58" customFormat="1">
      <c r="A58" s="151"/>
      <c r="B58" s="151"/>
      <c r="C58" s="181">
        <v>6</v>
      </c>
      <c r="D58" s="195"/>
      <c r="E58" s="161" t="str">
        <f>$E$17</f>
        <v>TSV Dennach</v>
      </c>
      <c r="F58" s="169"/>
      <c r="G58" s="159" t="str">
        <f>X28</f>
        <v/>
      </c>
      <c r="H58" s="160" t="str">
        <f>Z36</f>
        <v/>
      </c>
      <c r="I58" s="160" t="str">
        <f>Z43</f>
        <v/>
      </c>
      <c r="J58" s="160" t="str">
        <f>X49</f>
        <v/>
      </c>
      <c r="K58" s="255" t="str">
        <f>'VR 2. Spieltag'!K58</f>
        <v/>
      </c>
      <c r="L58" s="255" t="str">
        <f>'VR 2. Spieltag'!L58</f>
        <v/>
      </c>
      <c r="M58" s="255" t="str">
        <f>'VR 2. Spieltag'!M58</f>
        <v/>
      </c>
      <c r="N58" s="255" t="str">
        <f>'VR 2. Spieltag'!N58</f>
        <v/>
      </c>
      <c r="O58" s="170"/>
      <c r="P58" s="162" t="str">
        <f t="shared" si="9"/>
        <v/>
      </c>
      <c r="Q58" s="163" t="s">
        <v>1</v>
      </c>
      <c r="R58" s="164" t="str">
        <f t="shared" si="10"/>
        <v/>
      </c>
      <c r="S58" s="170"/>
      <c r="T58" s="162" t="str">
        <f>IF($P58&lt;&gt;"",P28+T28+R36+V36+R43+V43+P49+T49,"")</f>
        <v/>
      </c>
      <c r="U58" s="163" t="s">
        <v>1</v>
      </c>
      <c r="V58" s="164" t="str">
        <f>IF($P58&lt;&gt;"",R28+V28+P36+T36+P43+T43+R49+V49,"")</f>
        <v/>
      </c>
      <c r="W58" s="170"/>
      <c r="X58" s="274"/>
      <c r="Y58" s="275"/>
      <c r="Z58" s="276"/>
      <c r="AA58" s="144"/>
    </row>
    <row r="59" spans="1:27" s="58" customFormat="1">
      <c r="A59" s="151"/>
      <c r="B59" s="151"/>
      <c r="C59" s="181">
        <v>7</v>
      </c>
      <c r="D59" s="195"/>
      <c r="E59" s="161" t="str">
        <f>$E$18</f>
        <v>TV Heuchlingen</v>
      </c>
      <c r="F59" s="169"/>
      <c r="G59" s="159" t="str">
        <f>Z25</f>
        <v/>
      </c>
      <c r="H59" s="160" t="str">
        <f>X31</f>
        <v/>
      </c>
      <c r="I59" s="160" t="str">
        <f>X37</f>
        <v/>
      </c>
      <c r="J59" s="160" t="str">
        <f>Z45</f>
        <v/>
      </c>
      <c r="K59" s="255" t="str">
        <f>'VR 2. Spieltag'!K59</f>
        <v/>
      </c>
      <c r="L59" s="255" t="str">
        <f>'VR 2. Spieltag'!L59</f>
        <v/>
      </c>
      <c r="M59" s="255" t="str">
        <f>'VR 2. Spieltag'!M59</f>
        <v/>
      </c>
      <c r="N59" s="255" t="str">
        <f>'VR 2. Spieltag'!N59</f>
        <v/>
      </c>
      <c r="O59" s="170"/>
      <c r="P59" s="162" t="str">
        <f t="shared" si="9"/>
        <v/>
      </c>
      <c r="Q59" s="163" t="s">
        <v>1</v>
      </c>
      <c r="R59" s="164" t="str">
        <f t="shared" si="10"/>
        <v/>
      </c>
      <c r="S59" s="170"/>
      <c r="T59" s="162" t="str">
        <f>IF($P59&lt;&gt;"",R25+V25+P31+T31+P37+T37+R45+V45,"")</f>
        <v/>
      </c>
      <c r="U59" s="163" t="s">
        <v>1</v>
      </c>
      <c r="V59" s="164" t="str">
        <f>IF($P59&lt;&gt;"",P25+T25+R31+V31+R37+V37+P45+T45,"")</f>
        <v/>
      </c>
      <c r="W59" s="170"/>
      <c r="X59" s="274"/>
      <c r="Y59" s="275"/>
      <c r="Z59" s="276"/>
      <c r="AA59" s="144"/>
    </row>
    <row r="60" spans="1:27" s="58" customFormat="1">
      <c r="A60" s="151"/>
      <c r="B60" s="151"/>
      <c r="C60" s="181">
        <v>8</v>
      </c>
      <c r="D60" s="195"/>
      <c r="E60" s="161" t="str">
        <f>$E$19</f>
        <v>TV Vaihingen/Enz</v>
      </c>
      <c r="F60" s="169"/>
      <c r="G60" s="159" t="str">
        <f>X30</f>
        <v/>
      </c>
      <c r="H60" s="160" t="str">
        <f>X36</f>
        <v/>
      </c>
      <c r="I60" s="160" t="str">
        <f>Z42</f>
        <v/>
      </c>
      <c r="J60" s="160" t="str">
        <f>X48</f>
        <v/>
      </c>
      <c r="K60" s="255" t="str">
        <f>'VR 2. Spieltag'!K60</f>
        <v/>
      </c>
      <c r="L60" s="255" t="str">
        <f>'VR 2. Spieltag'!L60</f>
        <v/>
      </c>
      <c r="M60" s="255" t="str">
        <f>'VR 2. Spieltag'!M60</f>
        <v/>
      </c>
      <c r="N60" s="255" t="str">
        <f>'VR 2. Spieltag'!N60</f>
        <v/>
      </c>
      <c r="O60" s="170"/>
      <c r="P60" s="162" t="str">
        <f t="shared" si="9"/>
        <v/>
      </c>
      <c r="Q60" s="163" t="s">
        <v>1</v>
      </c>
      <c r="R60" s="164" t="str">
        <f t="shared" si="10"/>
        <v/>
      </c>
      <c r="S60" s="170"/>
      <c r="T60" s="162" t="str">
        <f>IF($P60&lt;&gt;"",P30+T30+P36+T36+R42+V42+P48+T48,"")</f>
        <v/>
      </c>
      <c r="U60" s="163" t="s">
        <v>1</v>
      </c>
      <c r="V60" s="164" t="str">
        <f>IF($P60&lt;&gt;"",R30+V30+R36+V36+P42+T42+R48+V48,"")</f>
        <v/>
      </c>
      <c r="W60" s="170"/>
      <c r="X60" s="274"/>
      <c r="Y60" s="275"/>
      <c r="Z60" s="276"/>
      <c r="AA60" s="144"/>
    </row>
    <row r="61" spans="1:27" s="58" customFormat="1">
      <c r="A61" s="151"/>
      <c r="B61" s="151"/>
      <c r="C61" s="188">
        <v>9</v>
      </c>
      <c r="D61" s="196"/>
      <c r="E61" s="161" t="str">
        <f>$E$20</f>
        <v>TV Obernhausen</v>
      </c>
      <c r="F61" s="169"/>
      <c r="G61" s="159" t="str">
        <f>Z24</f>
        <v/>
      </c>
      <c r="H61" s="160" t="str">
        <f>Z31</f>
        <v/>
      </c>
      <c r="I61" s="160" t="str">
        <f>X39</f>
        <v/>
      </c>
      <c r="J61" s="160" t="str">
        <f>Z46</f>
        <v/>
      </c>
      <c r="K61" s="255" t="str">
        <f>'VR 2. Spieltag'!K61</f>
        <v/>
      </c>
      <c r="L61" s="255" t="str">
        <f>'VR 2. Spieltag'!L61</f>
        <v/>
      </c>
      <c r="M61" s="255" t="str">
        <f>'VR 2. Spieltag'!M61</f>
        <v/>
      </c>
      <c r="N61" s="255" t="str">
        <f>'VR 2. Spieltag'!N61</f>
        <v/>
      </c>
      <c r="O61" s="170"/>
      <c r="P61" s="162" t="str">
        <f t="shared" si="9"/>
        <v/>
      </c>
      <c r="Q61" s="163" t="s">
        <v>1</v>
      </c>
      <c r="R61" s="164" t="str">
        <f t="shared" si="10"/>
        <v/>
      </c>
      <c r="S61" s="170"/>
      <c r="T61" s="162" t="str">
        <f>IF($P61&lt;&gt;"",R24+V24+R31+V31+P39+T39+R46+V46,"")</f>
        <v/>
      </c>
      <c r="U61" s="163" t="s">
        <v>1</v>
      </c>
      <c r="V61" s="164" t="str">
        <f>IF($P61&lt;&gt;"",P24+T24+P31+T31+R39+V39+P46+T46,"")</f>
        <v/>
      </c>
      <c r="W61" s="170"/>
      <c r="X61" s="274"/>
      <c r="Y61" s="275"/>
      <c r="Z61" s="276"/>
      <c r="AA61" s="144"/>
    </row>
    <row r="62" spans="1:27" s="58" customFormat="1">
      <c r="A62" s="151"/>
      <c r="B62" s="151"/>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44"/>
    </row>
    <row r="63" spans="1:27" s="58" customFormat="1">
      <c r="A63" s="151"/>
      <c r="B63" s="151"/>
      <c r="C63" s="152"/>
      <c r="D63" s="152"/>
      <c r="E63" s="144"/>
      <c r="F63" s="144"/>
      <c r="G63" s="140"/>
      <c r="H63" s="140"/>
      <c r="I63" s="140"/>
      <c r="J63" s="144"/>
      <c r="K63" s="144"/>
      <c r="L63" s="144"/>
      <c r="M63" s="144"/>
      <c r="N63" s="144"/>
      <c r="O63" s="144"/>
      <c r="P63" s="144"/>
      <c r="Q63" s="144"/>
      <c r="R63" s="144"/>
      <c r="S63" s="144"/>
      <c r="T63" s="144"/>
      <c r="U63" s="144"/>
      <c r="V63" s="144"/>
      <c r="W63" s="144"/>
      <c r="X63" s="144"/>
      <c r="Y63" s="144"/>
      <c r="Z63" s="144"/>
      <c r="AA63" s="144"/>
    </row>
    <row r="64" spans="1:27" s="58" customFormat="1">
      <c r="C64" s="57"/>
      <c r="D64" s="57"/>
      <c r="E64" s="56"/>
      <c r="F64" s="56"/>
      <c r="G64" s="55"/>
      <c r="H64" s="55"/>
      <c r="I64" s="55"/>
      <c r="J64" s="56"/>
      <c r="K64" s="56"/>
      <c r="L64" s="56"/>
      <c r="M64" s="56"/>
      <c r="N64" s="56"/>
      <c r="O64" s="56"/>
      <c r="P64" s="56"/>
      <c r="Q64" s="56"/>
      <c r="R64" s="56"/>
      <c r="S64" s="56"/>
      <c r="T64" s="56"/>
      <c r="U64" s="56"/>
      <c r="V64" s="56"/>
      <c r="W64" s="56"/>
      <c r="X64" s="56"/>
      <c r="Y64" s="56"/>
      <c r="Z64" s="56"/>
    </row>
    <row r="65" spans="3:4">
      <c r="C65" s="59"/>
      <c r="D65" s="59"/>
    </row>
    <row r="66" spans="3:4">
      <c r="C66" s="59"/>
      <c r="D66" s="59"/>
    </row>
    <row r="67" spans="3:4">
      <c r="C67" s="59"/>
      <c r="D67" s="59"/>
    </row>
    <row r="68" spans="3:4">
      <c r="C68" s="59"/>
      <c r="D68" s="59"/>
    </row>
    <row r="69" spans="3:4">
      <c r="C69" s="59"/>
      <c r="D69" s="59"/>
    </row>
    <row r="70" spans="3:4">
      <c r="C70" s="59"/>
      <c r="D70" s="59"/>
    </row>
    <row r="71" spans="3:4">
      <c r="C71" s="59"/>
      <c r="D71" s="59"/>
    </row>
  </sheetData>
  <mergeCells count="52">
    <mergeCell ref="K48:M48"/>
    <mergeCell ref="K49:M49"/>
    <mergeCell ref="K40:M40"/>
    <mergeCell ref="K42:M42"/>
    <mergeCell ref="K43:M43"/>
    <mergeCell ref="K45:M45"/>
    <mergeCell ref="K46:M46"/>
    <mergeCell ref="X59:Z59"/>
    <mergeCell ref="X60:Z60"/>
    <mergeCell ref="X61:Z61"/>
    <mergeCell ref="K24:M24"/>
    <mergeCell ref="K25:M25"/>
    <mergeCell ref="K27:M27"/>
    <mergeCell ref="K28:M28"/>
    <mergeCell ref="K30:M30"/>
    <mergeCell ref="K31:M31"/>
    <mergeCell ref="K33:M33"/>
    <mergeCell ref="X53:Z53"/>
    <mergeCell ref="X54:Z54"/>
    <mergeCell ref="X55:Z55"/>
    <mergeCell ref="X56:Z56"/>
    <mergeCell ref="X57:Z57"/>
    <mergeCell ref="X58:Z58"/>
    <mergeCell ref="X52:Z52"/>
    <mergeCell ref="G52:J52"/>
    <mergeCell ref="G37:I37"/>
    <mergeCell ref="G39:I39"/>
    <mergeCell ref="G40:I40"/>
    <mergeCell ref="G42:I42"/>
    <mergeCell ref="G43:I43"/>
    <mergeCell ref="G45:I45"/>
    <mergeCell ref="G46:I46"/>
    <mergeCell ref="G48:I48"/>
    <mergeCell ref="G49:I49"/>
    <mergeCell ref="P52:R52"/>
    <mergeCell ref="T52:V52"/>
    <mergeCell ref="K52:N52"/>
    <mergeCell ref="K37:M37"/>
    <mergeCell ref="K39:M39"/>
    <mergeCell ref="G36:I36"/>
    <mergeCell ref="P23:R23"/>
    <mergeCell ref="T23:V23"/>
    <mergeCell ref="G24:I24"/>
    <mergeCell ref="G25:I25"/>
    <mergeCell ref="G27:I27"/>
    <mergeCell ref="G28:I28"/>
    <mergeCell ref="G30:I30"/>
    <mergeCell ref="G31:I31"/>
    <mergeCell ref="G33:I33"/>
    <mergeCell ref="G34:I34"/>
    <mergeCell ref="K34:M34"/>
    <mergeCell ref="K36:M36"/>
  </mergeCells>
  <conditionalFormatting sqref="W36:AA46 J24:K25 N24:AA25 J27:K28 N27:AA28 J30:K31 N30:AA31 J33:K34 N33:AA34 J36:K37 N36:U37 J39:K40 N39:U40 J42:K43 N42:U43 J45:K46 N45:U46 J48:K49 N48:AA49 J13:AA17 O52:P52 S52:T52 W52:X52 AA52:AA59 F54:W61 A11:AA12 A26:AA26 A24:G25 A29:AA29 A27:G28 A32:AA32 A30:G31 A35:AA35 A33:G34 A38:U38 A36:G37 A41:U41 A39:G40 A44:U44 A42:G43 A47:AA47 A45:G46 A48:G49 A50:AA51 A18:AA23 A13:H17 A52:G52 E53:X53 A53:E61">
    <cfRule type="containsText" dxfId="644" priority="154" operator="containsText" text="TV Obernhausen">
      <formula>NOT(ISERROR(SEARCH("TV Obernhausen",A11)))</formula>
    </cfRule>
    <cfRule type="containsText" dxfId="643" priority="155" operator="containsText" text="TV Vaihingen/Enz">
      <formula>NOT(ISERROR(SEARCH("TV Vaihingen/Enz",A11)))</formula>
    </cfRule>
    <cfRule type="containsText" dxfId="642" priority="156" operator="containsText" text="TV Heuchlingen">
      <formula>NOT(ISERROR(SEARCH("TV Heuchlingen",A11)))</formula>
    </cfRule>
    <cfRule type="containsText" dxfId="641" priority="157" operator="containsText" text="TSV Dennach">
      <formula>NOT(ISERROR(SEARCH("TSV Dennach",A11)))</formula>
    </cfRule>
    <cfRule type="containsText" dxfId="640" priority="158" operator="containsText" text="TSV Gärtringen">
      <formula>NOT(ISERROR(SEARCH("TSV Gärtringen",A11)))</formula>
    </cfRule>
    <cfRule type="containsText" dxfId="639" priority="159" operator="containsText" text="TSV Calw">
      <formula>NOT(ISERROR(SEARCH("TSV Calw",A11)))</formula>
    </cfRule>
    <cfRule type="containsText" dxfId="638" priority="160" operator="containsText" text="TV Stammheim">
      <formula>NOT(ISERROR(SEARCH("TV Stammheim",A11)))</formula>
    </cfRule>
    <cfRule type="containsText" dxfId="637" priority="161" operator="containsText" text="TG Biberach">
      <formula>NOT(ISERROR(SEARCH("TG Biberach",A11)))</formula>
    </cfRule>
  </conditionalFormatting>
  <conditionalFormatting sqref="V36:V46">
    <cfRule type="containsText" dxfId="636" priority="145" operator="containsText" text="TV Obernhausen">
      <formula>NOT(ISERROR(SEARCH("TV Obernhausen",V36)))</formula>
    </cfRule>
    <cfRule type="containsText" dxfId="635" priority="146" operator="containsText" text="TV Vaihingen/Enz">
      <formula>NOT(ISERROR(SEARCH("TV Vaihingen/Enz",V36)))</formula>
    </cfRule>
    <cfRule type="containsText" dxfId="634" priority="147" operator="containsText" text="TV Heuchlingen">
      <formula>NOT(ISERROR(SEARCH("TV Heuchlingen",V36)))</formula>
    </cfRule>
    <cfRule type="containsText" dxfId="633" priority="148" operator="containsText" text="TSV Dennach">
      <formula>NOT(ISERROR(SEARCH("TSV Dennach",V36)))</formula>
    </cfRule>
    <cfRule type="containsText" dxfId="632" priority="149" operator="containsText" text="TSV Gärtringen">
      <formula>NOT(ISERROR(SEARCH("TSV Gärtringen",V36)))</formula>
    </cfRule>
    <cfRule type="containsText" dxfId="631" priority="150" operator="containsText" text="TSV Calw">
      <formula>NOT(ISERROR(SEARCH("TSV Calw",V36)))</formula>
    </cfRule>
    <cfRule type="containsText" dxfId="630" priority="151" operator="containsText" text="TV Stammheim">
      <formula>NOT(ISERROR(SEARCH("TV Stammheim",V36)))</formula>
    </cfRule>
    <cfRule type="containsText" dxfId="629" priority="152" operator="containsText" text="TG Biberach">
      <formula>NOT(ISERROR(SEARCH("TG Biberach",V36)))</formula>
    </cfRule>
  </conditionalFormatting>
  <conditionalFormatting sqref="X54">
    <cfRule type="containsText" dxfId="628" priority="136" operator="containsText" text="TV Obernhausen">
      <formula>NOT(ISERROR(SEARCH("TV Obernhausen",X54)))</formula>
    </cfRule>
    <cfRule type="containsText" dxfId="627" priority="137" operator="containsText" text="TV Vaihingen/Enz">
      <formula>NOT(ISERROR(SEARCH("TV Vaihingen/Enz",X54)))</formula>
    </cfRule>
    <cfRule type="containsText" dxfId="626" priority="138" operator="containsText" text="TV Heuchlingen">
      <formula>NOT(ISERROR(SEARCH("TV Heuchlingen",X54)))</formula>
    </cfRule>
    <cfRule type="containsText" dxfId="625" priority="139" operator="containsText" text="TSV Dennach">
      <formula>NOT(ISERROR(SEARCH("TSV Dennach",X54)))</formula>
    </cfRule>
    <cfRule type="containsText" dxfId="624" priority="140" operator="containsText" text="TSV Gärtringen">
      <formula>NOT(ISERROR(SEARCH("TSV Gärtringen",X54)))</formula>
    </cfRule>
    <cfRule type="containsText" dxfId="623" priority="141" operator="containsText" text="TSV Calw">
      <formula>NOT(ISERROR(SEARCH("TSV Calw",X54)))</formula>
    </cfRule>
    <cfRule type="containsText" dxfId="622" priority="142" operator="containsText" text="TV Stammheim">
      <formula>NOT(ISERROR(SEARCH("TV Stammheim",X54)))</formula>
    </cfRule>
    <cfRule type="containsText" dxfId="621" priority="143" operator="containsText" text="TG Biberach">
      <formula>NOT(ISERROR(SEARCH("TG Biberach",X54)))</formula>
    </cfRule>
  </conditionalFormatting>
  <conditionalFormatting sqref="X55">
    <cfRule type="containsText" dxfId="620" priority="127" operator="containsText" text="TV Obernhausen">
      <formula>NOT(ISERROR(SEARCH("TV Obernhausen",X55)))</formula>
    </cfRule>
    <cfRule type="containsText" dxfId="619" priority="128" operator="containsText" text="TV Vaihingen/Enz">
      <formula>NOT(ISERROR(SEARCH("TV Vaihingen/Enz",X55)))</formula>
    </cfRule>
    <cfRule type="containsText" dxfId="618" priority="129" operator="containsText" text="TV Heuchlingen">
      <formula>NOT(ISERROR(SEARCH("TV Heuchlingen",X55)))</formula>
    </cfRule>
    <cfRule type="containsText" dxfId="617" priority="130" operator="containsText" text="TSV Dennach">
      <formula>NOT(ISERROR(SEARCH("TSV Dennach",X55)))</formula>
    </cfRule>
    <cfRule type="containsText" dxfId="616" priority="131" operator="containsText" text="TSV Gärtringen">
      <formula>NOT(ISERROR(SEARCH("TSV Gärtringen",X55)))</formula>
    </cfRule>
    <cfRule type="containsText" dxfId="615" priority="132" operator="containsText" text="TSV Calw">
      <formula>NOT(ISERROR(SEARCH("TSV Calw",X55)))</formula>
    </cfRule>
    <cfRule type="containsText" dxfId="614" priority="133" operator="containsText" text="TV Stammheim">
      <formula>NOT(ISERROR(SEARCH("TV Stammheim",X55)))</formula>
    </cfRule>
    <cfRule type="containsText" dxfId="613" priority="134" operator="containsText" text="TG Biberach">
      <formula>NOT(ISERROR(SEARCH("TG Biberach",X55)))</formula>
    </cfRule>
  </conditionalFormatting>
  <conditionalFormatting sqref="X56">
    <cfRule type="containsText" dxfId="612" priority="118" operator="containsText" text="TV Obernhausen">
      <formula>NOT(ISERROR(SEARCH("TV Obernhausen",X56)))</formula>
    </cfRule>
    <cfRule type="containsText" dxfId="611" priority="119" operator="containsText" text="TV Vaihingen/Enz">
      <formula>NOT(ISERROR(SEARCH("TV Vaihingen/Enz",X56)))</formula>
    </cfRule>
    <cfRule type="containsText" dxfId="610" priority="120" operator="containsText" text="TV Heuchlingen">
      <formula>NOT(ISERROR(SEARCH("TV Heuchlingen",X56)))</formula>
    </cfRule>
    <cfRule type="containsText" dxfId="609" priority="121" operator="containsText" text="TSV Dennach">
      <formula>NOT(ISERROR(SEARCH("TSV Dennach",X56)))</formula>
    </cfRule>
    <cfRule type="containsText" dxfId="608" priority="122" operator="containsText" text="TSV Gärtringen">
      <formula>NOT(ISERROR(SEARCH("TSV Gärtringen",X56)))</formula>
    </cfRule>
    <cfRule type="containsText" dxfId="607" priority="123" operator="containsText" text="TSV Calw">
      <formula>NOT(ISERROR(SEARCH("TSV Calw",X56)))</formula>
    </cfRule>
    <cfRule type="containsText" dxfId="606" priority="124" operator="containsText" text="TV Stammheim">
      <formula>NOT(ISERROR(SEARCH("TV Stammheim",X56)))</formula>
    </cfRule>
    <cfRule type="containsText" dxfId="605" priority="125" operator="containsText" text="TG Biberach">
      <formula>NOT(ISERROR(SEARCH("TG Biberach",X56)))</formula>
    </cfRule>
  </conditionalFormatting>
  <conditionalFormatting sqref="X57">
    <cfRule type="containsText" dxfId="604" priority="109" operator="containsText" text="TV Obernhausen">
      <formula>NOT(ISERROR(SEARCH("TV Obernhausen",X57)))</formula>
    </cfRule>
    <cfRule type="containsText" dxfId="603" priority="110" operator="containsText" text="TV Vaihingen/Enz">
      <formula>NOT(ISERROR(SEARCH("TV Vaihingen/Enz",X57)))</formula>
    </cfRule>
    <cfRule type="containsText" dxfId="602" priority="111" operator="containsText" text="TV Heuchlingen">
      <formula>NOT(ISERROR(SEARCH("TV Heuchlingen",X57)))</formula>
    </cfRule>
    <cfRule type="containsText" dxfId="601" priority="112" operator="containsText" text="TSV Dennach">
      <formula>NOT(ISERROR(SEARCH("TSV Dennach",X57)))</formula>
    </cfRule>
    <cfRule type="containsText" dxfId="600" priority="113" operator="containsText" text="TSV Gärtringen">
      <formula>NOT(ISERROR(SEARCH("TSV Gärtringen",X57)))</formula>
    </cfRule>
    <cfRule type="containsText" dxfId="599" priority="114" operator="containsText" text="TSV Calw">
      <formula>NOT(ISERROR(SEARCH("TSV Calw",X57)))</formula>
    </cfRule>
    <cfRule type="containsText" dxfId="598" priority="115" operator="containsText" text="TV Stammheim">
      <formula>NOT(ISERROR(SEARCH("TV Stammheim",X57)))</formula>
    </cfRule>
    <cfRule type="containsText" dxfId="597" priority="116" operator="containsText" text="TG Biberach">
      <formula>NOT(ISERROR(SEARCH("TG Biberach",X57)))</formula>
    </cfRule>
  </conditionalFormatting>
  <conditionalFormatting sqref="X58">
    <cfRule type="containsText" dxfId="596" priority="100" operator="containsText" text="TV Obernhausen">
      <formula>NOT(ISERROR(SEARCH("TV Obernhausen",X58)))</formula>
    </cfRule>
    <cfRule type="containsText" dxfId="595" priority="101" operator="containsText" text="TV Vaihingen/Enz">
      <formula>NOT(ISERROR(SEARCH("TV Vaihingen/Enz",X58)))</formula>
    </cfRule>
    <cfRule type="containsText" dxfId="594" priority="102" operator="containsText" text="TV Heuchlingen">
      <formula>NOT(ISERROR(SEARCH("TV Heuchlingen",X58)))</formula>
    </cfRule>
    <cfRule type="containsText" dxfId="593" priority="103" operator="containsText" text="TSV Dennach">
      <formula>NOT(ISERROR(SEARCH("TSV Dennach",X58)))</formula>
    </cfRule>
    <cfRule type="containsText" dxfId="592" priority="104" operator="containsText" text="TSV Gärtringen">
      <formula>NOT(ISERROR(SEARCH("TSV Gärtringen",X58)))</formula>
    </cfRule>
    <cfRule type="containsText" dxfId="591" priority="105" operator="containsText" text="TSV Calw">
      <formula>NOT(ISERROR(SEARCH("TSV Calw",X58)))</formula>
    </cfRule>
    <cfRule type="containsText" dxfId="590" priority="106" operator="containsText" text="TV Stammheim">
      <formula>NOT(ISERROR(SEARCH("TV Stammheim",X58)))</formula>
    </cfRule>
    <cfRule type="containsText" dxfId="589" priority="107" operator="containsText" text="TG Biberach">
      <formula>NOT(ISERROR(SEARCH("TG Biberach",X58)))</formula>
    </cfRule>
  </conditionalFormatting>
  <conditionalFormatting sqref="X59">
    <cfRule type="containsText" dxfId="588" priority="91" operator="containsText" text="TV Obernhausen">
      <formula>NOT(ISERROR(SEARCH("TV Obernhausen",X59)))</formula>
    </cfRule>
    <cfRule type="containsText" dxfId="587" priority="92" operator="containsText" text="TV Vaihingen/Enz">
      <formula>NOT(ISERROR(SEARCH("TV Vaihingen/Enz",X59)))</formula>
    </cfRule>
    <cfRule type="containsText" dxfId="586" priority="93" operator="containsText" text="TV Heuchlingen">
      <formula>NOT(ISERROR(SEARCH("TV Heuchlingen",X59)))</formula>
    </cfRule>
    <cfRule type="containsText" dxfId="585" priority="94" operator="containsText" text="TSV Dennach">
      <formula>NOT(ISERROR(SEARCH("TSV Dennach",X59)))</formula>
    </cfRule>
    <cfRule type="containsText" dxfId="584" priority="95" operator="containsText" text="TSV Gärtringen">
      <formula>NOT(ISERROR(SEARCH("TSV Gärtringen",X59)))</formula>
    </cfRule>
    <cfRule type="containsText" dxfId="583" priority="96" operator="containsText" text="TSV Calw">
      <formula>NOT(ISERROR(SEARCH("TSV Calw",X59)))</formula>
    </cfRule>
    <cfRule type="containsText" dxfId="582" priority="97" operator="containsText" text="TV Stammheim">
      <formula>NOT(ISERROR(SEARCH("TV Stammheim",X59)))</formula>
    </cfRule>
    <cfRule type="containsText" dxfId="581" priority="98" operator="containsText" text="TG Biberach">
      <formula>NOT(ISERROR(SEARCH("TG Biberach",X59)))</formula>
    </cfRule>
  </conditionalFormatting>
  <conditionalFormatting sqref="X61">
    <cfRule type="containsText" dxfId="580" priority="82" operator="containsText" text="TV Obernhausen">
      <formula>NOT(ISERROR(SEARCH("TV Obernhausen",X61)))</formula>
    </cfRule>
    <cfRule type="containsText" dxfId="579" priority="83" operator="containsText" text="TV Vaihingen/Enz">
      <formula>NOT(ISERROR(SEARCH("TV Vaihingen/Enz",X61)))</formula>
    </cfRule>
    <cfRule type="containsText" dxfId="578" priority="84" operator="containsText" text="TV Heuchlingen">
      <formula>NOT(ISERROR(SEARCH("TV Heuchlingen",X61)))</formula>
    </cfRule>
    <cfRule type="containsText" dxfId="577" priority="85" operator="containsText" text="TSV Dennach">
      <formula>NOT(ISERROR(SEARCH("TSV Dennach",X61)))</formula>
    </cfRule>
    <cfRule type="containsText" dxfId="576" priority="86" operator="containsText" text="TSV Gärtringen">
      <formula>NOT(ISERROR(SEARCH("TSV Gärtringen",X61)))</formula>
    </cfRule>
    <cfRule type="containsText" dxfId="575" priority="87" operator="containsText" text="TSV Calw">
      <formula>NOT(ISERROR(SEARCH("TSV Calw",X61)))</formula>
    </cfRule>
    <cfRule type="containsText" dxfId="574" priority="88" operator="containsText" text="TV Stammheim">
      <formula>NOT(ISERROR(SEARCH("TV Stammheim",X61)))</formula>
    </cfRule>
    <cfRule type="containsText" dxfId="573" priority="89" operator="containsText" text="TG Biberach">
      <formula>NOT(ISERROR(SEARCH("TG Biberach",X61)))</formula>
    </cfRule>
  </conditionalFormatting>
  <conditionalFormatting sqref="X60">
    <cfRule type="containsText" dxfId="572" priority="73" operator="containsText" text="TV Obernhausen">
      <formula>NOT(ISERROR(SEARCH("TV Obernhausen",X60)))</formula>
    </cfRule>
    <cfRule type="containsText" dxfId="571" priority="74" operator="containsText" text="TV Vaihingen/Enz">
      <formula>NOT(ISERROR(SEARCH("TV Vaihingen/Enz",X60)))</formula>
    </cfRule>
    <cfRule type="containsText" dxfId="570" priority="75" operator="containsText" text="TV Heuchlingen">
      <formula>NOT(ISERROR(SEARCH("TV Heuchlingen",X60)))</formula>
    </cfRule>
    <cfRule type="containsText" dxfId="569" priority="76" operator="containsText" text="TSV Dennach">
      <formula>NOT(ISERROR(SEARCH("TSV Dennach",X60)))</formula>
    </cfRule>
    <cfRule type="containsText" dxfId="568" priority="77" operator="containsText" text="TSV Gärtringen">
      <formula>NOT(ISERROR(SEARCH("TSV Gärtringen",X60)))</formula>
    </cfRule>
    <cfRule type="containsText" dxfId="567" priority="78" operator="containsText" text="TSV Calw">
      <formula>NOT(ISERROR(SEARCH("TSV Calw",X60)))</formula>
    </cfRule>
    <cfRule type="containsText" dxfId="566" priority="79" operator="containsText" text="TV Stammheim">
      <formula>NOT(ISERROR(SEARCH("TV Stammheim",X60)))</formula>
    </cfRule>
    <cfRule type="containsText" dxfId="565" priority="80" operator="containsText" text="TG Biberach">
      <formula>NOT(ISERROR(SEARCH("TG Biberach",X60)))</formula>
    </cfRule>
  </conditionalFormatting>
  <conditionalFormatting sqref="K52">
    <cfRule type="containsText" dxfId="564" priority="64" operator="containsText" text="TV Obernhausen">
      <formula>NOT(ISERROR(SEARCH("TV Obernhausen",K52)))</formula>
    </cfRule>
    <cfRule type="containsText" dxfId="563" priority="65" operator="containsText" text="TV Vaihingen/Enz">
      <formula>NOT(ISERROR(SEARCH("TV Vaihingen/Enz",K52)))</formula>
    </cfRule>
    <cfRule type="containsText" dxfId="562" priority="66" operator="containsText" text="TV Heuchlingen">
      <formula>NOT(ISERROR(SEARCH("TV Heuchlingen",K52)))</formula>
    </cfRule>
    <cfRule type="containsText" dxfId="561" priority="67" operator="containsText" text="TSV Dennach">
      <formula>NOT(ISERROR(SEARCH("TSV Dennach",K52)))</formula>
    </cfRule>
    <cfRule type="containsText" dxfId="560" priority="68" operator="containsText" text="TSV Gärtringen">
      <formula>NOT(ISERROR(SEARCH("TSV Gärtringen",K52)))</formula>
    </cfRule>
    <cfRule type="containsText" dxfId="559" priority="69" operator="containsText" text="TSV Calw">
      <formula>NOT(ISERROR(SEARCH("TSV Calw",K52)))</formula>
    </cfRule>
    <cfRule type="containsText" dxfId="558" priority="70" operator="containsText" text="TV Stammheim">
      <formula>NOT(ISERROR(SEARCH("TV Stammheim",K52)))</formula>
    </cfRule>
    <cfRule type="containsText" dxfId="557" priority="71" operator="containsText" text="TG Biberach">
      <formula>NOT(ISERROR(SEARCH("TG Biberach",K52)))</formula>
    </cfRule>
  </conditionalFormatting>
  <hyperlinks>
    <hyperlink ref="E2" r:id="rId1"/>
  </hyperlinks>
  <pageMargins left="0.29527559055118113" right="0.29527559055118113" top="0.98425196850393704" bottom="0.98425196850393704" header="0.51181102362204722" footer="0.51181102362204722"/>
  <pageSetup paperSize="9" scale="86" orientation="portrait" horizontalDpi="300" verticalDpi="300" r:id="rId2"/>
  <headerFooter alignWithMargins="0">
    <oddHeader>&amp;C&amp;"-,Standard"&amp;18Spielplan Faustball Feld 2018 U18 weiblich 
&amp;14Vorrunde 1. Spieltag</oddHeader>
    <oddFooter>&amp;LFeldsaison 2018 U18 weiblich&amp;CSeite &amp;P&amp;RErstellt am: &amp;D</oddFooter>
  </headerFooter>
  <ignoredErrors>
    <ignoredError sqref="I60 H57 G59 G55 I55" formula="1"/>
  </ignoredErrors>
  <drawing r:id="rId3"/>
  <extLst>
    <ext xmlns:x14="http://schemas.microsoft.com/office/spreadsheetml/2009/9/main" uri="{78C0D931-6437-407d-A8EE-F0AAD7539E65}">
      <x14:conditionalFormattings>
        <x14:conditionalFormatting xmlns:xm="http://schemas.microsoft.com/office/excel/2006/main">
          <x14:cfRule type="containsText" priority="162" operator="containsText" id="{60215529-B949-4BD5-B3ED-8A783EB5EB59}">
            <xm:f>NOT(ISERROR(SEARCH($E$12,A11)))</xm:f>
            <xm:f>$E$12</xm:f>
            <x14:dxf>
              <font>
                <color auto="1"/>
              </font>
              <fill>
                <patternFill>
                  <bgColor theme="4"/>
                </patternFill>
              </fill>
              <border>
                <left/>
                <right/>
                <top/>
                <bottom/>
              </border>
            </x14:dxf>
          </x14:cfRule>
          <xm:sqref>W36:AA46 J24:K25 N24:AA25 J27:K28 N27:AA28 J30:K31 N30:AA31 J33:K34 N33:AA34 J36:K37 N36:U37 J39:K40 N39:U40 J42:K43 N42:U43 J45:K46 N45:U46 J48:K49 N48:AA49 J13:AA17 O52:P52 S52:T52 W52:X52 AA52:AA59 F54:W61 A11:AA12 A26:AA26 A24:G25 A29:AA29 A27:G28 A32:AA32 A30:G31 A35:AA35 A33:G34 A38:U38 A36:G37 A41:U41 A39:G40 A44:U44 A42:G43 A47:AA47 A45:G46 A48:G49 A50:AA51 A18:AA23 A13:H17 A52:G52 E53:X53 A53:E61</xm:sqref>
        </x14:conditionalFormatting>
        <x14:conditionalFormatting xmlns:xm="http://schemas.microsoft.com/office/excel/2006/main">
          <x14:cfRule type="containsText" priority="153" operator="containsText" id="{7C84E0DF-600A-47CD-9443-98EDF8475F21}">
            <xm:f>NOT(ISERROR(SEARCH($E$12,V36)))</xm:f>
            <xm:f>$E$12</xm:f>
            <x14:dxf>
              <font>
                <color rgb="FF9C0006"/>
              </font>
              <fill>
                <patternFill>
                  <bgColor rgb="FFFFC7CE"/>
                </patternFill>
              </fill>
            </x14:dxf>
          </x14:cfRule>
          <xm:sqref>V36:V46</xm:sqref>
        </x14:conditionalFormatting>
        <x14:conditionalFormatting xmlns:xm="http://schemas.microsoft.com/office/excel/2006/main">
          <x14:cfRule type="containsText" priority="144" operator="containsText" id="{431611E7-AE0E-496E-BE9E-4696708C1B85}">
            <xm:f>NOT(ISERROR(SEARCH($E$12,X54)))</xm:f>
            <xm:f>$E$12</xm:f>
            <x14:dxf>
              <font>
                <color rgb="FF9C0006"/>
              </font>
              <fill>
                <patternFill>
                  <bgColor rgb="FFFFC7CE"/>
                </patternFill>
              </fill>
            </x14:dxf>
          </x14:cfRule>
          <xm:sqref>X54</xm:sqref>
        </x14:conditionalFormatting>
        <x14:conditionalFormatting xmlns:xm="http://schemas.microsoft.com/office/excel/2006/main">
          <x14:cfRule type="containsText" priority="135" operator="containsText" id="{FE35B4F3-38DB-4101-88F3-027F985DD8BB}">
            <xm:f>NOT(ISERROR(SEARCH($E$12,X55)))</xm:f>
            <xm:f>$E$12</xm:f>
            <x14:dxf>
              <font>
                <color rgb="FF9C0006"/>
              </font>
              <fill>
                <patternFill>
                  <bgColor rgb="FFFFC7CE"/>
                </patternFill>
              </fill>
            </x14:dxf>
          </x14:cfRule>
          <xm:sqref>X55</xm:sqref>
        </x14:conditionalFormatting>
        <x14:conditionalFormatting xmlns:xm="http://schemas.microsoft.com/office/excel/2006/main">
          <x14:cfRule type="containsText" priority="126" operator="containsText" id="{BAAEB5A4-3F13-4ECF-8CDC-77CD73EFB600}">
            <xm:f>NOT(ISERROR(SEARCH($E$12,X56)))</xm:f>
            <xm:f>$E$12</xm:f>
            <x14:dxf>
              <font>
                <color rgb="FF9C0006"/>
              </font>
              <fill>
                <patternFill>
                  <bgColor rgb="FFFFC7CE"/>
                </patternFill>
              </fill>
            </x14:dxf>
          </x14:cfRule>
          <xm:sqref>X56</xm:sqref>
        </x14:conditionalFormatting>
        <x14:conditionalFormatting xmlns:xm="http://schemas.microsoft.com/office/excel/2006/main">
          <x14:cfRule type="containsText" priority="117" operator="containsText" id="{E931A448-8D76-48E3-9EAA-48C57261696D}">
            <xm:f>NOT(ISERROR(SEARCH($E$12,X57)))</xm:f>
            <xm:f>$E$12</xm:f>
            <x14:dxf>
              <font>
                <color rgb="FF9C0006"/>
              </font>
              <fill>
                <patternFill>
                  <bgColor rgb="FFFFC7CE"/>
                </patternFill>
              </fill>
            </x14:dxf>
          </x14:cfRule>
          <xm:sqref>X57</xm:sqref>
        </x14:conditionalFormatting>
        <x14:conditionalFormatting xmlns:xm="http://schemas.microsoft.com/office/excel/2006/main">
          <x14:cfRule type="containsText" priority="108" operator="containsText" id="{BA1773DB-1D09-4EDF-B92D-4DBEC4DFD08F}">
            <xm:f>NOT(ISERROR(SEARCH($E$12,X58)))</xm:f>
            <xm:f>$E$12</xm:f>
            <x14:dxf>
              <font>
                <color rgb="FF9C0006"/>
              </font>
              <fill>
                <patternFill>
                  <bgColor rgb="FFFFC7CE"/>
                </patternFill>
              </fill>
            </x14:dxf>
          </x14:cfRule>
          <xm:sqref>X58</xm:sqref>
        </x14:conditionalFormatting>
        <x14:conditionalFormatting xmlns:xm="http://schemas.microsoft.com/office/excel/2006/main">
          <x14:cfRule type="containsText" priority="99" operator="containsText" id="{CA660C3E-A2E8-4DF8-9D5C-7D5CDFD226FA}">
            <xm:f>NOT(ISERROR(SEARCH($E$12,X59)))</xm:f>
            <xm:f>$E$12</xm:f>
            <x14:dxf>
              <font>
                <color rgb="FF9C0006"/>
              </font>
              <fill>
                <patternFill>
                  <bgColor rgb="FFFFC7CE"/>
                </patternFill>
              </fill>
            </x14:dxf>
          </x14:cfRule>
          <xm:sqref>X59</xm:sqref>
        </x14:conditionalFormatting>
        <x14:conditionalFormatting xmlns:xm="http://schemas.microsoft.com/office/excel/2006/main">
          <x14:cfRule type="containsText" priority="90" operator="containsText" id="{A8367B51-B3CC-4E84-9AF9-2ABA34402844}">
            <xm:f>NOT(ISERROR(SEARCH($E$12,X61)))</xm:f>
            <xm:f>$E$12</xm:f>
            <x14:dxf>
              <font>
                <color rgb="FF9C0006"/>
              </font>
              <fill>
                <patternFill>
                  <bgColor rgb="FFFFC7CE"/>
                </patternFill>
              </fill>
            </x14:dxf>
          </x14:cfRule>
          <xm:sqref>X61</xm:sqref>
        </x14:conditionalFormatting>
        <x14:conditionalFormatting xmlns:xm="http://schemas.microsoft.com/office/excel/2006/main">
          <x14:cfRule type="containsText" priority="81" operator="containsText" id="{3A694D89-3A46-486C-98CE-12647BD7BE6E}">
            <xm:f>NOT(ISERROR(SEARCH($E$12,X60)))</xm:f>
            <xm:f>$E$12</xm:f>
            <x14:dxf>
              <font>
                <color rgb="FF9C0006"/>
              </font>
              <fill>
                <patternFill>
                  <bgColor rgb="FFFFC7CE"/>
                </patternFill>
              </fill>
            </x14:dxf>
          </x14:cfRule>
          <xm:sqref>X60</xm:sqref>
        </x14:conditionalFormatting>
        <x14:conditionalFormatting xmlns:xm="http://schemas.microsoft.com/office/excel/2006/main">
          <x14:cfRule type="containsText" priority="72" operator="containsText" id="{711B12D5-5AD2-4091-9B65-3C52FB473440}">
            <xm:f>NOT(ISERROR(SEARCH($E$12,K52)))</xm:f>
            <xm:f>$E$12</xm:f>
            <x14:dxf>
              <font>
                <color auto="1"/>
              </font>
              <fill>
                <patternFill>
                  <bgColor theme="4"/>
                </patternFill>
              </fill>
            </x14:dxf>
          </x14:cfRule>
          <xm:sqref>K52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71"/>
  <sheetViews>
    <sheetView view="pageLayout" zoomScaleNormal="160" workbookViewId="0">
      <selection activeCell="A52" sqref="A52:E61"/>
    </sheetView>
  </sheetViews>
  <sheetFormatPr baseColWidth="10" defaultColWidth="6" defaultRowHeight="12.75"/>
  <cols>
    <col min="1" max="1" width="7.42578125" style="59" customWidth="1"/>
    <col min="2" max="2" width="3.85546875" style="59" customWidth="1"/>
    <col min="3" max="3" width="4.7109375" style="60" customWidth="1"/>
    <col min="4" max="4" width="1.140625" style="60" customWidth="1"/>
    <col min="5" max="5" width="18" style="61" customWidth="1"/>
    <col min="6" max="6" width="6" style="61" customWidth="1"/>
    <col min="7" max="9" width="5" style="62" customWidth="1"/>
    <col min="10" max="14" width="5" style="61" customWidth="1"/>
    <col min="15" max="15" width="1.42578125" style="61" customWidth="1"/>
    <col min="16" max="16" width="3.5703125" style="61" customWidth="1"/>
    <col min="17" max="17" width="1.42578125" style="61" customWidth="1"/>
    <col min="18" max="18" width="3.5703125" style="61" customWidth="1"/>
    <col min="19" max="19" width="1.42578125" style="61" customWidth="1"/>
    <col min="20" max="20" width="3.5703125" style="61" customWidth="1"/>
    <col min="21" max="21" width="1.42578125" style="61" customWidth="1"/>
    <col min="22" max="22" width="3.5703125" style="61" customWidth="1"/>
    <col min="23" max="23" width="1.42578125" style="61" customWidth="1"/>
    <col min="24" max="24" width="3.5703125" style="61" customWidth="1"/>
    <col min="25" max="25" width="1.42578125" style="61" customWidth="1"/>
    <col min="26" max="26" width="3.5703125" style="61" customWidth="1"/>
    <col min="27" max="27" width="4.140625" style="59" customWidth="1"/>
    <col min="28" max="16384" width="6" style="59"/>
  </cols>
  <sheetData>
    <row r="1" spans="1:27" s="33" customFormat="1">
      <c r="A1" s="36" t="s">
        <v>3</v>
      </c>
      <c r="B1" s="36"/>
      <c r="E1" s="35" t="s">
        <v>331</v>
      </c>
      <c r="U1" s="38"/>
      <c r="V1" s="38"/>
      <c r="W1" s="38"/>
      <c r="X1" s="38"/>
      <c r="Y1" s="38"/>
      <c r="Z1" s="38"/>
    </row>
    <row r="2" spans="1:27" s="41" customFormat="1">
      <c r="A2" s="37" t="s">
        <v>83</v>
      </c>
      <c r="B2" s="37"/>
      <c r="E2" s="68" t="s">
        <v>332</v>
      </c>
      <c r="F2" s="33"/>
      <c r="G2" s="43"/>
      <c r="H2" s="43"/>
      <c r="I2" s="43"/>
      <c r="J2" s="39"/>
      <c r="K2" s="39"/>
      <c r="L2" s="39"/>
      <c r="M2" s="39"/>
      <c r="N2" s="39"/>
      <c r="O2" s="39"/>
      <c r="P2" s="40"/>
      <c r="Q2" s="40"/>
      <c r="R2" s="40"/>
      <c r="S2" s="39"/>
      <c r="U2" s="42"/>
      <c r="W2" s="43"/>
    </row>
    <row r="3" spans="1:27" s="41" customFormat="1">
      <c r="A3" s="37"/>
      <c r="B3" s="37"/>
      <c r="E3" s="52"/>
      <c r="F3" s="33"/>
      <c r="G3" s="43"/>
      <c r="H3" s="43"/>
      <c r="I3" s="43"/>
      <c r="J3" s="39"/>
      <c r="K3" s="39"/>
      <c r="L3" s="39"/>
      <c r="M3" s="39"/>
      <c r="N3" s="39"/>
      <c r="O3" s="39"/>
      <c r="P3" s="40"/>
      <c r="Q3" s="40"/>
      <c r="R3" s="40"/>
      <c r="S3" s="39"/>
      <c r="U3" s="42"/>
      <c r="W3" s="43"/>
    </row>
    <row r="4" spans="1:27" s="33" customFormat="1">
      <c r="A4" s="36" t="s">
        <v>5</v>
      </c>
      <c r="B4" s="36"/>
      <c r="E4" s="5" t="s">
        <v>319</v>
      </c>
      <c r="J4" s="44"/>
      <c r="K4" s="44"/>
      <c r="L4" s="44"/>
      <c r="M4" s="44"/>
      <c r="N4" s="44"/>
      <c r="O4" s="44"/>
      <c r="P4" s="44"/>
      <c r="Q4" s="44"/>
      <c r="R4" s="44"/>
      <c r="S4" s="44"/>
      <c r="U4" s="38"/>
      <c r="V4" s="38"/>
      <c r="W4" s="38"/>
      <c r="X4" s="38"/>
      <c r="Y4" s="38"/>
      <c r="Z4" s="38"/>
    </row>
    <row r="5" spans="1:27" s="33" customFormat="1">
      <c r="A5" s="36" t="s">
        <v>4</v>
      </c>
      <c r="B5" s="36"/>
      <c r="E5" s="44" t="s">
        <v>73</v>
      </c>
      <c r="J5" s="44"/>
      <c r="K5" s="44"/>
      <c r="L5" s="44"/>
      <c r="M5" s="44"/>
      <c r="N5" s="44"/>
      <c r="O5" s="44"/>
      <c r="P5" s="44"/>
      <c r="Q5" s="44"/>
      <c r="R5" s="44"/>
      <c r="S5" s="44"/>
      <c r="T5" s="38"/>
      <c r="U5" s="38"/>
      <c r="V5" s="38"/>
      <c r="W5" s="38"/>
      <c r="X5" s="38"/>
      <c r="Y5" s="38"/>
      <c r="Z5" s="38"/>
    </row>
    <row r="6" spans="1:27" s="33" customFormat="1">
      <c r="A6" s="36" t="s">
        <v>71</v>
      </c>
      <c r="B6" s="36"/>
      <c r="E6" s="44"/>
      <c r="T6" s="38"/>
      <c r="U6" s="38"/>
      <c r="V6" s="38"/>
      <c r="W6" s="38"/>
      <c r="X6" s="38"/>
      <c r="Y6" s="38"/>
      <c r="Z6" s="38"/>
    </row>
    <row r="7" spans="1:27" s="33" customFormat="1">
      <c r="A7" s="34" t="s">
        <v>72</v>
      </c>
      <c r="B7" s="34"/>
      <c r="E7" s="45" t="s">
        <v>322</v>
      </c>
      <c r="J7" s="45"/>
      <c r="K7" s="45"/>
      <c r="L7" s="45"/>
      <c r="M7" s="45"/>
      <c r="N7" s="45"/>
      <c r="O7" s="45"/>
      <c r="P7" s="45"/>
      <c r="Q7" s="45"/>
      <c r="R7" s="45"/>
      <c r="S7" s="45"/>
      <c r="T7" s="46"/>
      <c r="U7" s="46"/>
      <c r="V7" s="46"/>
      <c r="W7" s="46"/>
      <c r="X7" s="46"/>
      <c r="Y7" s="46"/>
      <c r="Z7" s="46"/>
    </row>
    <row r="8" spans="1:27" s="33" customFormat="1">
      <c r="A8" s="36"/>
      <c r="B8" s="36"/>
      <c r="E8" s="45" t="s">
        <v>323</v>
      </c>
      <c r="G8" s="47"/>
      <c r="H8" s="47"/>
      <c r="I8" s="47"/>
      <c r="T8" s="38"/>
      <c r="U8" s="38"/>
      <c r="V8" s="38"/>
      <c r="W8" s="38"/>
      <c r="X8" s="38"/>
      <c r="Y8" s="38"/>
      <c r="Z8" s="38"/>
    </row>
    <row r="9" spans="1:27" s="33" customFormat="1">
      <c r="A9" s="36"/>
      <c r="B9" s="36"/>
      <c r="E9" s="45"/>
      <c r="G9" s="47"/>
      <c r="H9" s="47"/>
      <c r="I9" s="47"/>
      <c r="T9" s="38"/>
      <c r="U9" s="38"/>
      <c r="V9" s="38"/>
      <c r="W9" s="38"/>
      <c r="X9" s="38"/>
      <c r="Y9" s="38"/>
      <c r="Z9" s="38"/>
    </row>
    <row r="10" spans="1:27" s="55" customFormat="1">
      <c r="A10" s="53" t="s">
        <v>324</v>
      </c>
      <c r="B10" s="53"/>
      <c r="E10" s="54"/>
      <c r="F10" s="32"/>
      <c r="G10" s="138"/>
      <c r="H10" s="138"/>
      <c r="I10" s="138"/>
      <c r="U10" s="56"/>
      <c r="V10" s="56"/>
      <c r="W10" s="56"/>
      <c r="Y10" s="56"/>
      <c r="Z10" s="56"/>
    </row>
    <row r="11" spans="1:27" s="55" customFormat="1">
      <c r="A11" s="139"/>
      <c r="B11" s="139"/>
      <c r="C11" s="140"/>
      <c r="D11" s="140"/>
      <c r="E11" s="141"/>
      <c r="F11" s="142"/>
      <c r="G11" s="143"/>
      <c r="H11" s="143"/>
      <c r="I11" s="143"/>
      <c r="J11" s="140"/>
      <c r="K11" s="140"/>
      <c r="L11" s="140"/>
      <c r="M11" s="140"/>
      <c r="N11" s="140"/>
      <c r="O11" s="140"/>
      <c r="P11" s="140"/>
      <c r="Q11" s="140"/>
      <c r="R11" s="140"/>
      <c r="S11" s="140"/>
      <c r="T11" s="140"/>
      <c r="U11" s="144"/>
      <c r="V11" s="144"/>
      <c r="W11" s="144"/>
      <c r="X11" s="140"/>
      <c r="Y11" s="144"/>
      <c r="Z11" s="144"/>
      <c r="AA11" s="140"/>
    </row>
    <row r="12" spans="1:27" s="55" customFormat="1">
      <c r="A12" s="140"/>
      <c r="B12" s="140"/>
      <c r="C12" s="145">
        <v>1</v>
      </c>
      <c r="D12" s="145"/>
      <c r="E12" s="142" t="s">
        <v>88</v>
      </c>
      <c r="F12" s="142"/>
      <c r="G12" s="140"/>
      <c r="H12" s="140"/>
      <c r="I12" s="140"/>
      <c r="J12" s="140"/>
      <c r="K12" s="140"/>
      <c r="L12" s="140"/>
      <c r="M12" s="140"/>
      <c r="N12" s="140"/>
      <c r="O12" s="140"/>
      <c r="P12" s="140"/>
      <c r="Q12" s="140"/>
      <c r="R12" s="140"/>
      <c r="S12" s="140"/>
      <c r="T12" s="140"/>
      <c r="U12" s="144"/>
      <c r="V12" s="144"/>
      <c r="W12" s="144"/>
      <c r="X12" s="140"/>
      <c r="Y12" s="144"/>
      <c r="Z12" s="144"/>
      <c r="AA12" s="140"/>
    </row>
    <row r="13" spans="1:27" s="55" customFormat="1">
      <c r="A13" s="140"/>
      <c r="B13" s="140"/>
      <c r="C13" s="145">
        <v>2</v>
      </c>
      <c r="D13" s="145"/>
      <c r="E13" s="142" t="s">
        <v>86</v>
      </c>
      <c r="F13" s="142"/>
      <c r="G13" s="140"/>
      <c r="H13" s="140"/>
      <c r="I13" s="67" t="s">
        <v>84</v>
      </c>
      <c r="J13" s="140"/>
      <c r="K13" s="140"/>
      <c r="L13" s="140"/>
      <c r="M13" s="140"/>
      <c r="N13" s="140"/>
      <c r="O13" s="140"/>
      <c r="P13" s="140"/>
      <c r="Q13" s="140"/>
      <c r="R13" s="140"/>
      <c r="S13" s="140"/>
      <c r="T13" s="140"/>
      <c r="U13" s="144"/>
      <c r="V13" s="144"/>
      <c r="W13" s="144"/>
      <c r="X13" s="140"/>
      <c r="Y13" s="144"/>
      <c r="Z13" s="144"/>
      <c r="AA13" s="140"/>
    </row>
    <row r="14" spans="1:27" s="55" customFormat="1">
      <c r="A14" s="140"/>
      <c r="B14" s="140"/>
      <c r="C14" s="145">
        <v>3</v>
      </c>
      <c r="D14" s="145"/>
      <c r="E14" s="146" t="s">
        <v>90</v>
      </c>
      <c r="F14" s="146"/>
      <c r="G14" s="140"/>
      <c r="H14" s="140"/>
      <c r="I14" s="51" t="s">
        <v>81</v>
      </c>
      <c r="J14" s="140"/>
      <c r="K14" s="140"/>
      <c r="L14" s="140"/>
      <c r="M14" s="140"/>
      <c r="N14" s="140"/>
      <c r="O14" s="140"/>
      <c r="P14" s="140"/>
      <c r="Q14" s="140"/>
      <c r="R14" s="140"/>
      <c r="S14" s="140"/>
      <c r="T14" s="140"/>
      <c r="U14" s="144"/>
      <c r="V14" s="144"/>
      <c r="W14" s="144"/>
      <c r="X14" s="140"/>
      <c r="Y14" s="144"/>
      <c r="Z14" s="144"/>
      <c r="AA14" s="140"/>
    </row>
    <row r="15" spans="1:27" s="55" customFormat="1">
      <c r="A15" s="140"/>
      <c r="B15" s="140"/>
      <c r="C15" s="145">
        <v>4</v>
      </c>
      <c r="D15" s="145"/>
      <c r="E15" s="140" t="s">
        <v>64</v>
      </c>
      <c r="F15" s="147"/>
      <c r="G15" s="140"/>
      <c r="H15" s="140"/>
      <c r="I15" s="48" t="s">
        <v>82</v>
      </c>
      <c r="J15" s="140"/>
      <c r="K15" s="140"/>
      <c r="L15" s="140"/>
      <c r="M15" s="140"/>
      <c r="N15" s="140"/>
      <c r="O15" s="140"/>
      <c r="P15" s="140"/>
      <c r="Q15" s="140"/>
      <c r="R15" s="140"/>
      <c r="S15" s="140"/>
      <c r="T15" s="144"/>
      <c r="U15" s="144"/>
      <c r="V15" s="144"/>
      <c r="W15" s="144"/>
      <c r="X15" s="144"/>
      <c r="Y15" s="144"/>
      <c r="Z15" s="144"/>
      <c r="AA15" s="140"/>
    </row>
    <row r="16" spans="1:27" s="33" customFormat="1">
      <c r="A16" s="148"/>
      <c r="B16" s="148"/>
      <c r="C16" s="149">
        <v>5</v>
      </c>
      <c r="D16" s="149"/>
      <c r="E16" s="148" t="s">
        <v>80</v>
      </c>
      <c r="F16" s="148"/>
      <c r="G16" s="148"/>
      <c r="H16" s="148"/>
      <c r="I16" s="49" t="s">
        <v>77</v>
      </c>
      <c r="J16" s="148"/>
      <c r="K16" s="148"/>
      <c r="L16" s="148"/>
      <c r="M16" s="148"/>
      <c r="N16" s="148"/>
      <c r="O16" s="148"/>
      <c r="P16" s="148"/>
      <c r="Q16" s="148"/>
      <c r="R16" s="148"/>
      <c r="S16" s="148"/>
      <c r="T16" s="150"/>
      <c r="U16" s="150"/>
      <c r="V16" s="150"/>
      <c r="W16" s="150"/>
      <c r="X16" s="150"/>
      <c r="Y16" s="150"/>
      <c r="Z16" s="150"/>
      <c r="AA16" s="148"/>
    </row>
    <row r="17" spans="1:27" s="33" customFormat="1">
      <c r="A17" s="148"/>
      <c r="B17" s="148"/>
      <c r="C17" s="149">
        <v>6</v>
      </c>
      <c r="D17" s="149"/>
      <c r="E17" s="148" t="s">
        <v>87</v>
      </c>
      <c r="F17" s="148"/>
      <c r="G17" s="148"/>
      <c r="H17" s="148"/>
      <c r="I17" s="49" t="s">
        <v>76</v>
      </c>
      <c r="J17" s="148"/>
      <c r="K17" s="148"/>
      <c r="L17" s="148"/>
      <c r="M17" s="148"/>
      <c r="N17" s="148"/>
      <c r="O17" s="148"/>
      <c r="P17" s="148"/>
      <c r="Q17" s="148"/>
      <c r="R17" s="148"/>
      <c r="S17" s="148"/>
      <c r="T17" s="150"/>
      <c r="U17" s="150"/>
      <c r="V17" s="150"/>
      <c r="W17" s="150"/>
      <c r="X17" s="150"/>
      <c r="Y17" s="150"/>
      <c r="Z17" s="150"/>
      <c r="AA17" s="148"/>
    </row>
    <row r="18" spans="1:27" s="33" customFormat="1">
      <c r="A18" s="148"/>
      <c r="B18" s="148"/>
      <c r="C18" s="149">
        <v>7</v>
      </c>
      <c r="D18" s="149"/>
      <c r="E18" s="148" t="s">
        <v>295</v>
      </c>
      <c r="F18" s="148"/>
      <c r="G18" s="148"/>
      <c r="H18" s="148"/>
      <c r="I18" s="148"/>
      <c r="J18" s="148"/>
      <c r="K18" s="148"/>
      <c r="L18" s="148"/>
      <c r="M18" s="148"/>
      <c r="N18" s="148"/>
      <c r="O18" s="148"/>
      <c r="P18" s="148"/>
      <c r="Q18" s="148"/>
      <c r="R18" s="148"/>
      <c r="S18" s="148"/>
      <c r="T18" s="150"/>
      <c r="U18" s="150"/>
      <c r="V18" s="150"/>
      <c r="W18" s="150"/>
      <c r="X18" s="150"/>
      <c r="Y18" s="150"/>
      <c r="Z18" s="150"/>
      <c r="AA18" s="148"/>
    </row>
    <row r="19" spans="1:27" s="33" customFormat="1">
      <c r="A19" s="148"/>
      <c r="B19" s="148"/>
      <c r="C19" s="149">
        <v>8</v>
      </c>
      <c r="D19" s="149"/>
      <c r="E19" s="148" t="s">
        <v>91</v>
      </c>
      <c r="F19" s="148"/>
      <c r="G19" s="148"/>
      <c r="H19" s="148"/>
      <c r="I19" s="148"/>
      <c r="J19" s="148"/>
      <c r="K19" s="148"/>
      <c r="L19" s="148"/>
      <c r="M19" s="148"/>
      <c r="N19" s="148"/>
      <c r="O19" s="148"/>
      <c r="P19" s="148"/>
      <c r="Q19" s="148"/>
      <c r="R19" s="148"/>
      <c r="S19" s="148"/>
      <c r="T19" s="150"/>
      <c r="U19" s="150"/>
      <c r="V19" s="150"/>
      <c r="W19" s="150"/>
      <c r="X19" s="150"/>
      <c r="Y19" s="150"/>
      <c r="Z19" s="150"/>
      <c r="AA19" s="148"/>
    </row>
    <row r="20" spans="1:27" s="33" customFormat="1">
      <c r="A20" s="148"/>
      <c r="B20" s="148"/>
      <c r="C20" s="149">
        <v>9</v>
      </c>
      <c r="D20" s="149"/>
      <c r="E20" s="148" t="s">
        <v>89</v>
      </c>
      <c r="F20" s="148"/>
      <c r="G20" s="148"/>
      <c r="H20" s="148"/>
      <c r="I20" s="148"/>
      <c r="J20" s="148"/>
      <c r="K20" s="148"/>
      <c r="L20" s="148"/>
      <c r="M20" s="148"/>
      <c r="N20" s="148"/>
      <c r="O20" s="148"/>
      <c r="P20" s="148"/>
      <c r="Q20" s="148"/>
      <c r="R20" s="148"/>
      <c r="S20" s="148"/>
      <c r="T20" s="150"/>
      <c r="U20" s="150"/>
      <c r="V20" s="150"/>
      <c r="W20" s="150"/>
      <c r="X20" s="150"/>
      <c r="Y20" s="150"/>
      <c r="Z20" s="150"/>
      <c r="AA20" s="148"/>
    </row>
    <row r="21" spans="1:27" s="33" customFormat="1">
      <c r="A21" s="148"/>
      <c r="B21" s="148"/>
      <c r="C21" s="148"/>
      <c r="D21" s="148"/>
      <c r="E21" s="148"/>
      <c r="F21" s="148"/>
      <c r="G21" s="148"/>
      <c r="H21" s="148"/>
      <c r="I21" s="148"/>
      <c r="J21" s="148"/>
      <c r="K21" s="148"/>
      <c r="L21" s="148"/>
      <c r="M21" s="148"/>
      <c r="N21" s="148"/>
      <c r="O21" s="148"/>
      <c r="P21" s="148"/>
      <c r="Q21" s="148"/>
      <c r="R21" s="148"/>
      <c r="S21" s="148"/>
      <c r="T21" s="150"/>
      <c r="U21" s="150"/>
      <c r="V21" s="150"/>
      <c r="W21" s="150"/>
      <c r="X21" s="150"/>
      <c r="Y21" s="150"/>
      <c r="Z21" s="150"/>
      <c r="AA21" s="148"/>
    </row>
    <row r="22" spans="1:27" s="55" customFormat="1">
      <c r="A22" s="140"/>
      <c r="B22" s="140"/>
      <c r="C22" s="141"/>
      <c r="D22" s="141"/>
      <c r="E22" s="140"/>
      <c r="F22" s="140"/>
      <c r="G22" s="140"/>
      <c r="H22" s="140"/>
      <c r="I22" s="140"/>
      <c r="J22" s="140"/>
      <c r="K22" s="140"/>
      <c r="L22" s="140"/>
      <c r="M22" s="140"/>
      <c r="N22" s="140"/>
      <c r="O22" s="140"/>
      <c r="P22" s="140"/>
      <c r="Q22" s="140"/>
      <c r="R22" s="140"/>
      <c r="S22" s="140"/>
      <c r="T22" s="144"/>
      <c r="U22" s="144"/>
      <c r="V22" s="144"/>
      <c r="W22" s="144"/>
      <c r="X22" s="144"/>
      <c r="Y22" s="144"/>
      <c r="Z22" s="144"/>
      <c r="AA22" s="140"/>
    </row>
    <row r="23" spans="1:27" s="58" customFormat="1" ht="13.5" thickBot="1">
      <c r="A23" s="151" t="s">
        <v>335</v>
      </c>
      <c r="B23" s="144" t="s">
        <v>278</v>
      </c>
      <c r="C23" s="152" t="s">
        <v>6</v>
      </c>
      <c r="D23" s="152"/>
      <c r="E23" s="144" t="s">
        <v>7</v>
      </c>
      <c r="F23" s="144" t="s">
        <v>280</v>
      </c>
      <c r="G23" s="140" t="s">
        <v>8</v>
      </c>
      <c r="H23" s="140"/>
      <c r="I23" s="140"/>
      <c r="J23" s="144"/>
      <c r="K23" s="144" t="s">
        <v>9</v>
      </c>
      <c r="L23" s="144"/>
      <c r="M23" s="144"/>
      <c r="N23" s="144"/>
      <c r="O23" s="144"/>
      <c r="P23" s="268" t="s">
        <v>65</v>
      </c>
      <c r="Q23" s="268"/>
      <c r="R23" s="268"/>
      <c r="S23" s="144"/>
      <c r="T23" s="268" t="s">
        <v>66</v>
      </c>
      <c r="U23" s="268"/>
      <c r="V23" s="268"/>
      <c r="W23" s="144"/>
      <c r="X23" s="151" t="s">
        <v>0</v>
      </c>
      <c r="Y23" s="151"/>
      <c r="Z23" s="151"/>
      <c r="AA23" s="151"/>
    </row>
    <row r="24" spans="1:27" s="58" customFormat="1" ht="13.5" thickBot="1">
      <c r="A24" s="151">
        <v>19</v>
      </c>
      <c r="B24" s="151">
        <v>1</v>
      </c>
      <c r="C24" s="152">
        <v>1</v>
      </c>
      <c r="D24" s="152"/>
      <c r="E24" s="140" t="str">
        <f>$E$16</f>
        <v>TSV Gärtringen</v>
      </c>
      <c r="F24" s="144" t="s">
        <v>280</v>
      </c>
      <c r="G24" s="267" t="str">
        <f>$E$12</f>
        <v>TV Hohenklingen</v>
      </c>
      <c r="H24" s="267"/>
      <c r="I24" s="267"/>
      <c r="J24" s="144" t="s">
        <v>1</v>
      </c>
      <c r="K24" s="269" t="str">
        <f>$E$15</f>
        <v>TSV Calw</v>
      </c>
      <c r="L24" s="269"/>
      <c r="M24" s="269"/>
      <c r="N24" s="153"/>
      <c r="O24" s="144"/>
      <c r="P24" s="154"/>
      <c r="Q24" s="155" t="s">
        <v>1</v>
      </c>
      <c r="R24" s="156"/>
      <c r="S24" s="144"/>
      <c r="T24" s="154"/>
      <c r="U24" s="155" t="s">
        <v>1</v>
      </c>
      <c r="V24" s="156"/>
      <c r="W24" s="144"/>
      <c r="X24" s="157" t="str">
        <f>IF($P24="","",SUM(IF($P24&lt;$R24,"0","1"),IF($T24&lt;$V24,"0","1")))</f>
        <v/>
      </c>
      <c r="Y24" s="155" t="s">
        <v>1</v>
      </c>
      <c r="Z24" s="158" t="str">
        <f>IF($R24="","",SUM(IF($P24&gt;$R24,"0","1"),IF($T24&gt;$V24,"0","1")))</f>
        <v/>
      </c>
      <c r="AA24" s="151"/>
    </row>
    <row r="25" spans="1:27" s="58" customFormat="1" ht="13.5" thickBot="1">
      <c r="A25" s="151">
        <v>20</v>
      </c>
      <c r="B25" s="151">
        <v>1</v>
      </c>
      <c r="C25" s="152">
        <v>2</v>
      </c>
      <c r="D25" s="152"/>
      <c r="E25" s="140" t="str">
        <f>$E$18</f>
        <v>TV Heuchlingen</v>
      </c>
      <c r="F25" s="144" t="s">
        <v>280</v>
      </c>
      <c r="G25" s="267" t="str">
        <f>$E$14</f>
        <v>TV Stammheim</v>
      </c>
      <c r="H25" s="267"/>
      <c r="I25" s="267"/>
      <c r="J25" s="144" t="s">
        <v>1</v>
      </c>
      <c r="K25" s="269" t="str">
        <f>$E$15</f>
        <v>TSV Calw</v>
      </c>
      <c r="L25" s="269"/>
      <c r="M25" s="269"/>
      <c r="N25" s="153"/>
      <c r="O25" s="144"/>
      <c r="P25" s="154"/>
      <c r="Q25" s="155" t="s">
        <v>1</v>
      </c>
      <c r="R25" s="156"/>
      <c r="S25" s="144"/>
      <c r="T25" s="154"/>
      <c r="U25" s="155" t="s">
        <v>1</v>
      </c>
      <c r="V25" s="156"/>
      <c r="W25" s="144"/>
      <c r="X25" s="157" t="str">
        <f>IF($P25="","",SUM(IF($P25&lt;$R25,"0","1"),IF($T25&lt;$V25,"0","1")))</f>
        <v/>
      </c>
      <c r="Y25" s="155" t="s">
        <v>1</v>
      </c>
      <c r="Z25" s="158" t="str">
        <f>IF($R25="","",SUM(IF($P25&gt;$R25,"0","1"),IF($T25&gt;$V25,"0","1")))</f>
        <v/>
      </c>
      <c r="AA25" s="151"/>
    </row>
    <row r="26" spans="1:27" s="58" customFormat="1" ht="13.5" thickBot="1">
      <c r="A26" s="151"/>
      <c r="B26" s="151"/>
      <c r="C26" s="152"/>
      <c r="D26" s="152"/>
      <c r="E26" s="140"/>
      <c r="F26" s="144"/>
      <c r="G26" s="140"/>
      <c r="H26" s="140"/>
      <c r="I26" s="140"/>
      <c r="J26" s="144"/>
      <c r="K26" s="153"/>
      <c r="L26" s="153"/>
      <c r="M26" s="153"/>
      <c r="N26" s="153"/>
      <c r="O26" s="144"/>
      <c r="P26" s="144"/>
      <c r="Q26" s="144"/>
      <c r="R26" s="144"/>
      <c r="S26" s="144"/>
      <c r="T26" s="144"/>
      <c r="U26" s="144"/>
      <c r="V26" s="144"/>
      <c r="W26" s="144"/>
      <c r="X26" s="144"/>
      <c r="Y26" s="144"/>
      <c r="Z26" s="144"/>
      <c r="AA26" s="151"/>
    </row>
    <row r="27" spans="1:27" s="58" customFormat="1" ht="13.5" thickBot="1">
      <c r="A27" s="151">
        <v>21</v>
      </c>
      <c r="B27" s="151">
        <v>2</v>
      </c>
      <c r="C27" s="152">
        <v>1</v>
      </c>
      <c r="D27" s="152"/>
      <c r="E27" s="140" t="str">
        <f>$E$20</f>
        <v>TV Obernhausen</v>
      </c>
      <c r="F27" s="144" t="s">
        <v>280</v>
      </c>
      <c r="G27" s="267" t="str">
        <f>$E$19</f>
        <v>TV Vaihingen/Enz</v>
      </c>
      <c r="H27" s="267"/>
      <c r="I27" s="267"/>
      <c r="J27" s="144" t="s">
        <v>1</v>
      </c>
      <c r="K27" s="269" t="str">
        <f>$E$18</f>
        <v>TV Heuchlingen</v>
      </c>
      <c r="L27" s="269"/>
      <c r="M27" s="269"/>
      <c r="N27" s="153"/>
      <c r="O27" s="144"/>
      <c r="P27" s="154"/>
      <c r="Q27" s="155" t="s">
        <v>1</v>
      </c>
      <c r="R27" s="156"/>
      <c r="S27" s="144"/>
      <c r="T27" s="154"/>
      <c r="U27" s="155" t="s">
        <v>1</v>
      </c>
      <c r="V27" s="156"/>
      <c r="W27" s="144"/>
      <c r="X27" s="157" t="str">
        <f>IF($P27="","",SUM(IF($P27&lt;$R27,"0","1"),IF($T27&lt;$V27,"0","1")))</f>
        <v/>
      </c>
      <c r="Y27" s="155" t="s">
        <v>1</v>
      </c>
      <c r="Z27" s="158" t="str">
        <f>IF($R27="","",SUM(IF($P27&gt;$R27,"0","1"),IF($T27&gt;$V27,"0","1")))</f>
        <v/>
      </c>
      <c r="AA27" s="151"/>
    </row>
    <row r="28" spans="1:27" s="58" customFormat="1" ht="13.5" thickBot="1">
      <c r="A28" s="151">
        <v>22</v>
      </c>
      <c r="B28" s="151">
        <v>2</v>
      </c>
      <c r="C28" s="152">
        <v>2</v>
      </c>
      <c r="D28" s="152"/>
      <c r="E28" s="140" t="str">
        <f>$E$13</f>
        <v>TG Biberach</v>
      </c>
      <c r="F28" s="144" t="s">
        <v>280</v>
      </c>
      <c r="G28" s="267" t="str">
        <f>$E$17</f>
        <v>TSV Dennach</v>
      </c>
      <c r="H28" s="267"/>
      <c r="I28" s="267"/>
      <c r="J28" s="144" t="s">
        <v>1</v>
      </c>
      <c r="K28" s="269" t="str">
        <f>$E$18</f>
        <v>TV Heuchlingen</v>
      </c>
      <c r="L28" s="269"/>
      <c r="M28" s="269"/>
      <c r="N28" s="153"/>
      <c r="O28" s="144"/>
      <c r="P28" s="154"/>
      <c r="Q28" s="155" t="s">
        <v>1</v>
      </c>
      <c r="R28" s="156"/>
      <c r="S28" s="144"/>
      <c r="T28" s="154"/>
      <c r="U28" s="155" t="s">
        <v>1</v>
      </c>
      <c r="V28" s="156"/>
      <c r="W28" s="144"/>
      <c r="X28" s="157" t="str">
        <f>IF($P28="","",SUM(IF($P28&lt;$R28,"0","1"),IF($T28&lt;$V28,"0","1")))</f>
        <v/>
      </c>
      <c r="Y28" s="155" t="s">
        <v>1</v>
      </c>
      <c r="Z28" s="158" t="str">
        <f>IF($R28="","",SUM(IF($P28&gt;$R28,"0","1"),IF($T28&gt;$V28,"0","1")))</f>
        <v/>
      </c>
      <c r="AA28" s="151"/>
    </row>
    <row r="29" spans="1:27" s="58" customFormat="1" ht="13.5" thickBot="1">
      <c r="A29" s="151"/>
      <c r="B29" s="151"/>
      <c r="C29" s="152"/>
      <c r="D29" s="152"/>
      <c r="E29" s="140"/>
      <c r="F29" s="144"/>
      <c r="G29" s="140"/>
      <c r="H29" s="140"/>
      <c r="I29" s="140"/>
      <c r="J29" s="144"/>
      <c r="K29" s="153"/>
      <c r="L29" s="153"/>
      <c r="M29" s="153"/>
      <c r="N29" s="153"/>
      <c r="O29" s="144"/>
      <c r="P29" s="144"/>
      <c r="Q29" s="144"/>
      <c r="R29" s="144"/>
      <c r="S29" s="144"/>
      <c r="T29" s="144"/>
      <c r="U29" s="144"/>
      <c r="V29" s="144"/>
      <c r="W29" s="144"/>
      <c r="X29" s="144"/>
      <c r="Y29" s="144"/>
      <c r="Z29" s="144"/>
      <c r="AA29" s="151"/>
    </row>
    <row r="30" spans="1:27" s="58" customFormat="1" ht="13.5" thickBot="1">
      <c r="A30" s="151">
        <v>23</v>
      </c>
      <c r="B30" s="151">
        <v>3</v>
      </c>
      <c r="C30" s="152">
        <v>1</v>
      </c>
      <c r="D30" s="152"/>
      <c r="E30" s="140" t="str">
        <f>$E$12</f>
        <v>TV Hohenklingen</v>
      </c>
      <c r="F30" s="144" t="s">
        <v>280</v>
      </c>
      <c r="G30" s="267" t="str">
        <f>$E$15</f>
        <v>TSV Calw</v>
      </c>
      <c r="H30" s="267"/>
      <c r="I30" s="267"/>
      <c r="J30" s="144" t="s">
        <v>1</v>
      </c>
      <c r="K30" s="269" t="str">
        <f>$E$13</f>
        <v>TG Biberach</v>
      </c>
      <c r="L30" s="269"/>
      <c r="M30" s="269"/>
      <c r="N30" s="153"/>
      <c r="O30" s="144"/>
      <c r="P30" s="154"/>
      <c r="Q30" s="155" t="s">
        <v>1</v>
      </c>
      <c r="R30" s="156"/>
      <c r="S30" s="144"/>
      <c r="T30" s="154"/>
      <c r="U30" s="155" t="s">
        <v>1</v>
      </c>
      <c r="V30" s="156"/>
      <c r="W30" s="144"/>
      <c r="X30" s="157" t="str">
        <f>IF($P30="","",SUM(IF($P30&lt;$R30,"0","1"),IF($T30&lt;$V30,"0","1")))</f>
        <v/>
      </c>
      <c r="Y30" s="155" t="s">
        <v>1</v>
      </c>
      <c r="Z30" s="158" t="str">
        <f>IF($R30="","",SUM(IF($P30&gt;$R30,"0","1"),IF($T30&gt;$V30,"0","1")))</f>
        <v/>
      </c>
      <c r="AA30" s="151"/>
    </row>
    <row r="31" spans="1:27" s="58" customFormat="1" ht="13.5" thickBot="1">
      <c r="A31" s="151">
        <v>24</v>
      </c>
      <c r="B31" s="151">
        <v>3</v>
      </c>
      <c r="C31" s="152">
        <v>2</v>
      </c>
      <c r="D31" s="152"/>
      <c r="E31" s="140" t="str">
        <f>$E$14</f>
        <v>TV Stammheim</v>
      </c>
      <c r="F31" s="144" t="s">
        <v>280</v>
      </c>
      <c r="G31" s="267" t="str">
        <f>$E$16</f>
        <v>TSV Gärtringen</v>
      </c>
      <c r="H31" s="267"/>
      <c r="I31" s="267"/>
      <c r="J31" s="144" t="s">
        <v>1</v>
      </c>
      <c r="K31" s="269" t="str">
        <f>$E$13</f>
        <v>TG Biberach</v>
      </c>
      <c r="L31" s="269"/>
      <c r="M31" s="269"/>
      <c r="N31" s="153"/>
      <c r="O31" s="144"/>
      <c r="P31" s="154"/>
      <c r="Q31" s="155" t="s">
        <v>1</v>
      </c>
      <c r="R31" s="156"/>
      <c r="S31" s="144"/>
      <c r="T31" s="154"/>
      <c r="U31" s="155" t="s">
        <v>1</v>
      </c>
      <c r="V31" s="156"/>
      <c r="W31" s="144"/>
      <c r="X31" s="157" t="str">
        <f>IF($P31="","",SUM(IF($P31&lt;$R31,"0","1"),IF($T31&lt;$V31,"0","1")))</f>
        <v/>
      </c>
      <c r="Y31" s="155" t="s">
        <v>1</v>
      </c>
      <c r="Z31" s="158" t="str">
        <f>IF($R31="","",SUM(IF($P31&gt;$R31,"0","1"),IF($T31&gt;$V31,"0","1")))</f>
        <v/>
      </c>
      <c r="AA31" s="151"/>
    </row>
    <row r="32" spans="1:27" s="58" customFormat="1" ht="13.5" thickBot="1">
      <c r="A32" s="151"/>
      <c r="B32" s="151"/>
      <c r="C32" s="152"/>
      <c r="D32" s="152"/>
      <c r="E32" s="140"/>
      <c r="F32" s="144"/>
      <c r="G32" s="140"/>
      <c r="H32" s="140"/>
      <c r="I32" s="140"/>
      <c r="J32" s="144"/>
      <c r="K32" s="153"/>
      <c r="L32" s="153"/>
      <c r="M32" s="153"/>
      <c r="N32" s="153"/>
      <c r="O32" s="144"/>
      <c r="P32" s="144"/>
      <c r="Q32" s="144"/>
      <c r="R32" s="144"/>
      <c r="S32" s="144"/>
      <c r="T32" s="144"/>
      <c r="U32" s="144"/>
      <c r="V32" s="144"/>
      <c r="W32" s="144"/>
      <c r="X32" s="144"/>
      <c r="Y32" s="144"/>
      <c r="Z32" s="144"/>
      <c r="AA32" s="151"/>
    </row>
    <row r="33" spans="1:27" s="58" customFormat="1" ht="13.5" thickBot="1">
      <c r="A33" s="151">
        <v>25</v>
      </c>
      <c r="B33" s="151">
        <v>4</v>
      </c>
      <c r="C33" s="152">
        <v>1</v>
      </c>
      <c r="D33" s="152"/>
      <c r="E33" s="140" t="str">
        <f>$E$19</f>
        <v>TV Vaihingen/Enz</v>
      </c>
      <c r="F33" s="144" t="s">
        <v>280</v>
      </c>
      <c r="G33" s="267" t="str">
        <f>$E$18</f>
        <v>TV Heuchlingen</v>
      </c>
      <c r="H33" s="267"/>
      <c r="I33" s="267"/>
      <c r="J33" s="144" t="s">
        <v>1</v>
      </c>
      <c r="K33" s="269" t="str">
        <f>$E$16</f>
        <v>TSV Gärtringen</v>
      </c>
      <c r="L33" s="269"/>
      <c r="M33" s="269"/>
      <c r="N33" s="153"/>
      <c r="O33" s="144"/>
      <c r="P33" s="154"/>
      <c r="Q33" s="155" t="s">
        <v>1</v>
      </c>
      <c r="R33" s="156"/>
      <c r="S33" s="144"/>
      <c r="T33" s="154"/>
      <c r="U33" s="155" t="s">
        <v>1</v>
      </c>
      <c r="V33" s="156"/>
      <c r="W33" s="144"/>
      <c r="X33" s="157" t="str">
        <f>IF($P33="","",SUM(IF($P33&lt;$R33,"0","1"),IF($T33&lt;$V33,"0","1")))</f>
        <v/>
      </c>
      <c r="Y33" s="155" t="s">
        <v>1</v>
      </c>
      <c r="Z33" s="158" t="str">
        <f>IF($R33="","",SUM(IF($P33&gt;$R33,"0","1"),IF($T33&gt;$V33,"0","1")))</f>
        <v/>
      </c>
      <c r="AA33" s="151"/>
    </row>
    <row r="34" spans="1:27" s="58" customFormat="1" ht="13.5" thickBot="1">
      <c r="A34" s="151">
        <v>26</v>
      </c>
      <c r="B34" s="151">
        <v>4</v>
      </c>
      <c r="C34" s="152">
        <v>2</v>
      </c>
      <c r="D34" s="152"/>
      <c r="E34" s="140" t="str">
        <f>$E$17</f>
        <v>TSV Dennach</v>
      </c>
      <c r="F34" s="144" t="s">
        <v>280</v>
      </c>
      <c r="G34" s="267" t="str">
        <f>$E$20</f>
        <v>TV Obernhausen</v>
      </c>
      <c r="H34" s="267"/>
      <c r="I34" s="267"/>
      <c r="J34" s="144" t="s">
        <v>1</v>
      </c>
      <c r="K34" s="269" t="str">
        <f>$E$16</f>
        <v>TSV Gärtringen</v>
      </c>
      <c r="L34" s="269"/>
      <c r="M34" s="269"/>
      <c r="N34" s="153"/>
      <c r="O34" s="144"/>
      <c r="P34" s="154"/>
      <c r="Q34" s="155" t="s">
        <v>1</v>
      </c>
      <c r="R34" s="156"/>
      <c r="S34" s="144"/>
      <c r="T34" s="154"/>
      <c r="U34" s="155" t="s">
        <v>1</v>
      </c>
      <c r="V34" s="156"/>
      <c r="W34" s="144"/>
      <c r="X34" s="157" t="str">
        <f>IF($P34="","",SUM(IF($P34&lt;$R34,"0","1"),IF($T34&lt;$V34,"0","1")))</f>
        <v/>
      </c>
      <c r="Y34" s="155" t="s">
        <v>1</v>
      </c>
      <c r="Z34" s="158" t="str">
        <f>IF($R34="","",SUM(IF($P34&gt;$R34,"0","1"),IF($T34&gt;$V34,"0","1")))</f>
        <v/>
      </c>
      <c r="AA34" s="151"/>
    </row>
    <row r="35" spans="1:27" s="58" customFormat="1" ht="13.5" thickBot="1">
      <c r="A35" s="151"/>
      <c r="B35" s="151"/>
      <c r="C35" s="152"/>
      <c r="D35" s="152"/>
      <c r="E35" s="140"/>
      <c r="F35" s="144"/>
      <c r="G35" s="140"/>
      <c r="H35" s="140"/>
      <c r="I35" s="140"/>
      <c r="J35" s="144"/>
      <c r="K35" s="153"/>
      <c r="L35" s="153"/>
      <c r="M35" s="153"/>
      <c r="N35" s="153"/>
      <c r="O35" s="144"/>
      <c r="P35" s="144"/>
      <c r="Q35" s="144"/>
      <c r="R35" s="144"/>
      <c r="S35" s="144"/>
      <c r="T35" s="144"/>
      <c r="U35" s="144"/>
      <c r="V35" s="144"/>
      <c r="W35" s="144"/>
      <c r="X35" s="144"/>
      <c r="Y35" s="144"/>
      <c r="Z35" s="144"/>
      <c r="AA35" s="151"/>
    </row>
    <row r="36" spans="1:27" s="58" customFormat="1" ht="13.5" thickBot="1">
      <c r="A36" s="151">
        <v>27</v>
      </c>
      <c r="B36" s="151">
        <v>5</v>
      </c>
      <c r="C36" s="152">
        <v>1</v>
      </c>
      <c r="D36" s="152"/>
      <c r="E36" s="140" t="str">
        <f>$E$15</f>
        <v>TSV Calw</v>
      </c>
      <c r="F36" s="144" t="s">
        <v>280</v>
      </c>
      <c r="G36" s="267" t="str">
        <f>$E$13</f>
        <v>TG Biberach</v>
      </c>
      <c r="H36" s="267"/>
      <c r="I36" s="267"/>
      <c r="J36" s="144" t="s">
        <v>1</v>
      </c>
      <c r="K36" s="269" t="str">
        <f>$E$20</f>
        <v>TV Obernhausen</v>
      </c>
      <c r="L36" s="269"/>
      <c r="M36" s="269"/>
      <c r="N36" s="153"/>
      <c r="O36" s="144"/>
      <c r="P36" s="154"/>
      <c r="Q36" s="155" t="s">
        <v>1</v>
      </c>
      <c r="R36" s="156"/>
      <c r="S36" s="144"/>
      <c r="T36" s="154"/>
      <c r="U36" s="155" t="s">
        <v>1</v>
      </c>
      <c r="V36" s="156"/>
      <c r="W36" s="144"/>
      <c r="X36" s="157" t="str">
        <f>IF($P36="","",SUM(IF($P36&lt;$R36,"0","1"),IF($T36&lt;$V36,"0","1")))</f>
        <v/>
      </c>
      <c r="Y36" s="155" t="s">
        <v>1</v>
      </c>
      <c r="Z36" s="158" t="str">
        <f>IF($R36="","",SUM(IF($P36&gt;$R36,"0","1"),IF($T36&gt;$V36,"0","1")))</f>
        <v/>
      </c>
      <c r="AA36" s="151"/>
    </row>
    <row r="37" spans="1:27" s="58" customFormat="1" ht="13.5" thickBot="1">
      <c r="A37" s="151">
        <v>28</v>
      </c>
      <c r="B37" s="151">
        <v>5</v>
      </c>
      <c r="C37" s="152">
        <v>2</v>
      </c>
      <c r="D37" s="152"/>
      <c r="E37" s="140" t="str">
        <f>$E$14</f>
        <v>TV Stammheim</v>
      </c>
      <c r="F37" s="144" t="s">
        <v>280</v>
      </c>
      <c r="G37" s="267" t="str">
        <f>$E$12</f>
        <v>TV Hohenklingen</v>
      </c>
      <c r="H37" s="267"/>
      <c r="I37" s="267"/>
      <c r="J37" s="144" t="s">
        <v>1</v>
      </c>
      <c r="K37" s="269" t="str">
        <f>$E$20</f>
        <v>TV Obernhausen</v>
      </c>
      <c r="L37" s="269"/>
      <c r="M37" s="269"/>
      <c r="N37" s="153"/>
      <c r="O37" s="144"/>
      <c r="P37" s="154"/>
      <c r="Q37" s="155" t="s">
        <v>1</v>
      </c>
      <c r="R37" s="156"/>
      <c r="S37" s="144"/>
      <c r="T37" s="154"/>
      <c r="U37" s="155" t="s">
        <v>1</v>
      </c>
      <c r="V37" s="156"/>
      <c r="W37" s="144"/>
      <c r="X37" s="157" t="str">
        <f>IF($P37="","",SUM(IF($P37&lt;$R37,"0","1"),IF($T37&lt;$V37,"0","1")))</f>
        <v/>
      </c>
      <c r="Y37" s="155" t="s">
        <v>1</v>
      </c>
      <c r="Z37" s="158" t="str">
        <f>IF($R37="","",SUM(IF($P37&gt;$R37,"0","1"),IF($T37&gt;$V37,"0","1")))</f>
        <v/>
      </c>
      <c r="AA37" s="151"/>
    </row>
    <row r="38" spans="1:27" s="58" customFormat="1" ht="13.5" thickBot="1">
      <c r="A38" s="151"/>
      <c r="B38" s="151"/>
      <c r="C38" s="152"/>
      <c r="D38" s="152"/>
      <c r="E38" s="140"/>
      <c r="F38" s="144"/>
      <c r="G38" s="140"/>
      <c r="H38" s="140"/>
      <c r="I38" s="140"/>
      <c r="J38" s="144"/>
      <c r="K38" s="153"/>
      <c r="L38" s="153"/>
      <c r="M38" s="153"/>
      <c r="N38" s="153"/>
      <c r="O38" s="144"/>
      <c r="P38" s="144"/>
      <c r="Q38" s="144"/>
      <c r="R38" s="144"/>
      <c r="S38" s="144"/>
      <c r="T38" s="144"/>
      <c r="U38" s="144"/>
      <c r="V38" s="144"/>
      <c r="W38" s="144"/>
      <c r="X38" s="144"/>
      <c r="Y38" s="144"/>
      <c r="Z38" s="144"/>
      <c r="AA38" s="151"/>
    </row>
    <row r="39" spans="1:27" s="58" customFormat="1" ht="13.5" thickBot="1">
      <c r="A39" s="151">
        <v>29</v>
      </c>
      <c r="B39" s="151">
        <v>6</v>
      </c>
      <c r="C39" s="152">
        <v>1</v>
      </c>
      <c r="D39" s="152"/>
      <c r="E39" s="140" t="str">
        <f>$E$16</f>
        <v>TSV Gärtringen</v>
      </c>
      <c r="F39" s="144" t="s">
        <v>280</v>
      </c>
      <c r="G39" s="267" t="str">
        <f>$E$19</f>
        <v>TV Vaihingen/Enz</v>
      </c>
      <c r="H39" s="267"/>
      <c r="I39" s="267"/>
      <c r="J39" s="144" t="s">
        <v>1</v>
      </c>
      <c r="K39" s="269" t="str">
        <f>$E$14</f>
        <v>TV Stammheim</v>
      </c>
      <c r="L39" s="269"/>
      <c r="M39" s="269"/>
      <c r="N39" s="153"/>
      <c r="O39" s="144"/>
      <c r="P39" s="154"/>
      <c r="Q39" s="155" t="s">
        <v>1</v>
      </c>
      <c r="R39" s="156"/>
      <c r="S39" s="144"/>
      <c r="T39" s="154"/>
      <c r="U39" s="155" t="s">
        <v>1</v>
      </c>
      <c r="V39" s="156"/>
      <c r="W39" s="144"/>
      <c r="X39" s="157" t="str">
        <f>IF($P39="","",SUM(IF($P39&lt;$R39,"0","1"),IF($T39&lt;$V39,"0","1")))</f>
        <v/>
      </c>
      <c r="Y39" s="155" t="s">
        <v>1</v>
      </c>
      <c r="Z39" s="158" t="str">
        <f>IF($R39="","",SUM(IF($P39&gt;$R39,"0","1"),IF($T39&gt;$V39,"0","1")))</f>
        <v/>
      </c>
      <c r="AA39" s="151"/>
    </row>
    <row r="40" spans="1:27" s="58" customFormat="1" ht="13.5" thickBot="1">
      <c r="A40" s="151">
        <v>30</v>
      </c>
      <c r="B40" s="151">
        <v>6</v>
      </c>
      <c r="C40" s="152">
        <v>2</v>
      </c>
      <c r="D40" s="152"/>
      <c r="E40" s="140" t="str">
        <f>$E$18</f>
        <v>TV Heuchlingen</v>
      </c>
      <c r="F40" s="144" t="s">
        <v>280</v>
      </c>
      <c r="G40" s="267" t="str">
        <f>$E$17</f>
        <v>TSV Dennach</v>
      </c>
      <c r="H40" s="267"/>
      <c r="I40" s="267"/>
      <c r="J40" s="144" t="s">
        <v>1</v>
      </c>
      <c r="K40" s="269" t="str">
        <f>$E$14</f>
        <v>TV Stammheim</v>
      </c>
      <c r="L40" s="269"/>
      <c r="M40" s="269"/>
      <c r="N40" s="153"/>
      <c r="O40" s="144"/>
      <c r="P40" s="154"/>
      <c r="Q40" s="155" t="s">
        <v>1</v>
      </c>
      <c r="R40" s="156"/>
      <c r="S40" s="144"/>
      <c r="T40" s="154"/>
      <c r="U40" s="155" t="s">
        <v>1</v>
      </c>
      <c r="V40" s="156"/>
      <c r="W40" s="144"/>
      <c r="X40" s="157" t="str">
        <f>IF($P40="","",SUM(IF($P40&lt;$R40,"0","1"),IF($T40&lt;$V40,"0","1")))</f>
        <v/>
      </c>
      <c r="Y40" s="155" t="s">
        <v>1</v>
      </c>
      <c r="Z40" s="158" t="str">
        <f>IF($R40="","",SUM(IF($P40&gt;$R40,"0","1"),IF($T40&gt;$V40,"0","1")))</f>
        <v/>
      </c>
      <c r="AA40" s="151"/>
    </row>
    <row r="41" spans="1:27" s="58" customFormat="1" ht="13.5" thickBot="1">
      <c r="A41" s="151"/>
      <c r="B41" s="151"/>
      <c r="C41" s="152"/>
      <c r="D41" s="152"/>
      <c r="E41" s="140"/>
      <c r="F41" s="144"/>
      <c r="G41" s="140"/>
      <c r="H41" s="140"/>
      <c r="I41" s="140"/>
      <c r="J41" s="144"/>
      <c r="K41" s="153"/>
      <c r="L41" s="153"/>
      <c r="M41" s="153"/>
      <c r="N41" s="153"/>
      <c r="O41" s="144"/>
      <c r="P41" s="144"/>
      <c r="Q41" s="144"/>
      <c r="R41" s="144"/>
      <c r="S41" s="144"/>
      <c r="T41" s="144"/>
      <c r="U41" s="144"/>
      <c r="V41" s="144"/>
      <c r="W41" s="144"/>
      <c r="X41" s="144"/>
      <c r="Y41" s="144"/>
      <c r="Z41" s="144"/>
      <c r="AA41" s="151"/>
    </row>
    <row r="42" spans="1:27" s="58" customFormat="1" ht="13.5" thickBot="1">
      <c r="A42" s="151">
        <v>31</v>
      </c>
      <c r="B42" s="151">
        <v>7</v>
      </c>
      <c r="C42" s="152">
        <v>1</v>
      </c>
      <c r="D42" s="152"/>
      <c r="E42" s="140" t="str">
        <f>$E$20</f>
        <v>TV Obernhausen</v>
      </c>
      <c r="F42" s="144" t="s">
        <v>280</v>
      </c>
      <c r="G42" s="267" t="str">
        <f>$E$15</f>
        <v>TSV Calw</v>
      </c>
      <c r="H42" s="267"/>
      <c r="I42" s="267"/>
      <c r="J42" s="144" t="s">
        <v>1</v>
      </c>
      <c r="K42" s="269" t="str">
        <f>$E$16</f>
        <v>TSV Gärtringen</v>
      </c>
      <c r="L42" s="269"/>
      <c r="M42" s="269"/>
      <c r="N42" s="209" t="s">
        <v>328</v>
      </c>
      <c r="O42" s="144"/>
      <c r="P42" s="154"/>
      <c r="Q42" s="155" t="s">
        <v>1</v>
      </c>
      <c r="R42" s="156"/>
      <c r="S42" s="144"/>
      <c r="T42" s="154"/>
      <c r="U42" s="155" t="s">
        <v>1</v>
      </c>
      <c r="V42" s="156"/>
      <c r="W42" s="144"/>
      <c r="X42" s="157" t="str">
        <f>IF($P42="","",SUM(IF($P42&lt;$R42,"0","1"),IF($T42&lt;$V42,"0","1")))</f>
        <v/>
      </c>
      <c r="Y42" s="155" t="s">
        <v>1</v>
      </c>
      <c r="Z42" s="158" t="str">
        <f>IF($R42="","",SUM(IF($P42&gt;$R42,"0","1"),IF($T42&gt;$V42,"0","1")))</f>
        <v/>
      </c>
      <c r="AA42" s="151"/>
    </row>
    <row r="43" spans="1:27" s="58" customFormat="1" ht="13.5" thickBot="1">
      <c r="A43" s="151">
        <v>32</v>
      </c>
      <c r="B43" s="151">
        <v>7</v>
      </c>
      <c r="C43" s="152">
        <v>2</v>
      </c>
      <c r="D43" s="152"/>
      <c r="E43" s="140" t="str">
        <f>$E$12</f>
        <v>TV Hohenklingen</v>
      </c>
      <c r="F43" s="144" t="s">
        <v>280</v>
      </c>
      <c r="G43" s="267" t="str">
        <f>$E$13</f>
        <v>TG Biberach</v>
      </c>
      <c r="H43" s="267"/>
      <c r="I43" s="267"/>
      <c r="J43" s="144" t="s">
        <v>1</v>
      </c>
      <c r="K43" s="269" t="str">
        <f>$E$17</f>
        <v>TSV Dennach</v>
      </c>
      <c r="L43" s="269"/>
      <c r="M43" s="269"/>
      <c r="N43" s="209" t="s">
        <v>328</v>
      </c>
      <c r="O43" s="144"/>
      <c r="P43" s="154"/>
      <c r="Q43" s="155" t="s">
        <v>1</v>
      </c>
      <c r="R43" s="156"/>
      <c r="S43" s="144"/>
      <c r="T43" s="154"/>
      <c r="U43" s="155" t="s">
        <v>1</v>
      </c>
      <c r="V43" s="156"/>
      <c r="W43" s="144"/>
      <c r="X43" s="157" t="str">
        <f>IF($P43="","",SUM(IF($P43&lt;$R43,"0","1"),IF($T43&lt;$V43,"0","1")))</f>
        <v/>
      </c>
      <c r="Y43" s="155" t="s">
        <v>1</v>
      </c>
      <c r="Z43" s="158" t="str">
        <f>IF($R43="","",SUM(IF($P43&gt;$R43,"0","1"),IF($T43&gt;$V43,"0","1")))</f>
        <v/>
      </c>
      <c r="AA43" s="151"/>
    </row>
    <row r="44" spans="1:27" s="58" customFormat="1" ht="13.5" thickBot="1">
      <c r="A44" s="151"/>
      <c r="B44" s="151"/>
      <c r="C44" s="152"/>
      <c r="D44" s="152"/>
      <c r="E44" s="140"/>
      <c r="F44" s="144"/>
      <c r="G44" s="140"/>
      <c r="H44" s="140"/>
      <c r="I44" s="140"/>
      <c r="J44" s="144"/>
      <c r="K44" s="153"/>
      <c r="L44" s="153"/>
      <c r="M44" s="153"/>
      <c r="N44" s="153"/>
      <c r="O44" s="144"/>
      <c r="P44" s="144"/>
      <c r="Q44" s="144"/>
      <c r="R44" s="144"/>
      <c r="S44" s="144"/>
      <c r="T44" s="144"/>
      <c r="U44" s="144"/>
      <c r="V44" s="144"/>
      <c r="W44" s="144"/>
      <c r="X44" s="144"/>
      <c r="Y44" s="144"/>
      <c r="Z44" s="144"/>
      <c r="AA44" s="151"/>
    </row>
    <row r="45" spans="1:27" s="58" customFormat="1" ht="13.5" thickBot="1">
      <c r="A45" s="151">
        <v>33</v>
      </c>
      <c r="B45" s="151">
        <v>8</v>
      </c>
      <c r="C45" s="152">
        <v>1</v>
      </c>
      <c r="D45" s="152"/>
      <c r="E45" s="140" t="str">
        <f>$E$19</f>
        <v>TV Vaihingen/Enz</v>
      </c>
      <c r="F45" s="144" t="s">
        <v>280</v>
      </c>
      <c r="G45" s="267" t="str">
        <f>$E$14</f>
        <v>TV Stammheim</v>
      </c>
      <c r="H45" s="267"/>
      <c r="I45" s="267"/>
      <c r="J45" s="144" t="s">
        <v>1</v>
      </c>
      <c r="K45" s="269" t="str">
        <f t="shared" ref="K45:K46" si="0">$E$12</f>
        <v>TV Hohenklingen</v>
      </c>
      <c r="L45" s="269"/>
      <c r="M45" s="269"/>
      <c r="N45" s="153"/>
      <c r="O45" s="144"/>
      <c r="P45" s="154"/>
      <c r="Q45" s="155" t="s">
        <v>1</v>
      </c>
      <c r="R45" s="156"/>
      <c r="S45" s="144"/>
      <c r="T45" s="154"/>
      <c r="U45" s="155" t="s">
        <v>1</v>
      </c>
      <c r="V45" s="156"/>
      <c r="W45" s="144"/>
      <c r="X45" s="157" t="str">
        <f>IF($P45="","",SUM(IF($P45&lt;$R45,"0","1"),IF($T45&lt;$V45,"0","1")))</f>
        <v/>
      </c>
      <c r="Y45" s="155" t="s">
        <v>1</v>
      </c>
      <c r="Z45" s="158" t="str">
        <f>IF($R45="","",SUM(IF($P45&gt;$R45,"0","1"),IF($T45&gt;$V45,"0","1")))</f>
        <v/>
      </c>
      <c r="AA45" s="151"/>
    </row>
    <row r="46" spans="1:27" s="58" customFormat="1" ht="13.5" thickBot="1">
      <c r="A46" s="151">
        <v>34</v>
      </c>
      <c r="B46" s="151">
        <v>8</v>
      </c>
      <c r="C46" s="152">
        <v>2</v>
      </c>
      <c r="D46" s="152"/>
      <c r="E46" s="140" t="str">
        <f>$E$17</f>
        <v>TSV Dennach</v>
      </c>
      <c r="F46" s="144" t="s">
        <v>280</v>
      </c>
      <c r="G46" s="267" t="str">
        <f>$E$16</f>
        <v>TSV Gärtringen</v>
      </c>
      <c r="H46" s="267"/>
      <c r="I46" s="267"/>
      <c r="J46" s="144" t="s">
        <v>1</v>
      </c>
      <c r="K46" s="269" t="str">
        <f t="shared" si="0"/>
        <v>TV Hohenklingen</v>
      </c>
      <c r="L46" s="269"/>
      <c r="M46" s="269"/>
      <c r="N46" s="153"/>
      <c r="O46" s="144"/>
      <c r="P46" s="154"/>
      <c r="Q46" s="155" t="s">
        <v>1</v>
      </c>
      <c r="R46" s="156"/>
      <c r="S46" s="144"/>
      <c r="T46" s="154"/>
      <c r="U46" s="155" t="s">
        <v>1</v>
      </c>
      <c r="V46" s="156"/>
      <c r="W46" s="144"/>
      <c r="X46" s="157" t="str">
        <f>IF($P46="","",SUM(IF($P46&lt;$R46,"0","1"),IF($T46&lt;$V46,"0","1")))</f>
        <v/>
      </c>
      <c r="Y46" s="155" t="s">
        <v>1</v>
      </c>
      <c r="Z46" s="158" t="str">
        <f>IF($R46="","",SUM(IF($P46&gt;$R46,"0","1"),IF($T46&gt;$V46,"0","1")))</f>
        <v/>
      </c>
      <c r="AA46" s="151"/>
    </row>
    <row r="47" spans="1:27" s="58" customFormat="1" ht="13.5" thickBot="1">
      <c r="A47" s="151"/>
      <c r="B47" s="151"/>
      <c r="C47" s="152"/>
      <c r="D47" s="152"/>
      <c r="E47" s="140"/>
      <c r="F47" s="144"/>
      <c r="G47" s="140"/>
      <c r="H47" s="140"/>
      <c r="I47" s="140"/>
      <c r="J47" s="144"/>
      <c r="K47" s="153"/>
      <c r="L47" s="153"/>
      <c r="M47" s="153"/>
      <c r="N47" s="153"/>
      <c r="O47" s="144"/>
      <c r="P47" s="144"/>
      <c r="Q47" s="144"/>
      <c r="R47" s="144"/>
      <c r="S47" s="144"/>
      <c r="T47" s="144"/>
      <c r="U47" s="144"/>
      <c r="V47" s="144"/>
      <c r="W47" s="144"/>
      <c r="X47" s="144"/>
      <c r="Y47" s="144"/>
      <c r="Z47" s="144"/>
      <c r="AA47" s="151"/>
    </row>
    <row r="48" spans="1:27" s="58" customFormat="1" ht="13.5" thickBot="1">
      <c r="A48" s="151">
        <v>35</v>
      </c>
      <c r="B48" s="151">
        <v>9</v>
      </c>
      <c r="C48" s="152">
        <v>1</v>
      </c>
      <c r="D48" s="152"/>
      <c r="E48" s="140" t="str">
        <f>$E$15</f>
        <v>TSV Calw</v>
      </c>
      <c r="F48" s="144" t="s">
        <v>280</v>
      </c>
      <c r="G48" s="267" t="str">
        <f>$E$18</f>
        <v>TV Heuchlingen</v>
      </c>
      <c r="H48" s="267"/>
      <c r="I48" s="267"/>
      <c r="J48" s="144" t="s">
        <v>1</v>
      </c>
      <c r="K48" s="269" t="str">
        <f>$E$19</f>
        <v>TV Vaihingen/Enz</v>
      </c>
      <c r="L48" s="269"/>
      <c r="M48" s="269"/>
      <c r="N48" s="153"/>
      <c r="O48" s="144"/>
      <c r="P48" s="154"/>
      <c r="Q48" s="155" t="s">
        <v>1</v>
      </c>
      <c r="R48" s="156"/>
      <c r="S48" s="144"/>
      <c r="T48" s="154"/>
      <c r="U48" s="155" t="s">
        <v>1</v>
      </c>
      <c r="V48" s="156"/>
      <c r="W48" s="144"/>
      <c r="X48" s="157" t="str">
        <f>IF($P48="","",SUM(IF($P48&lt;$R48,"0","1"),IF($T48&lt;$V48,"0","1")))</f>
        <v/>
      </c>
      <c r="Y48" s="155" t="s">
        <v>1</v>
      </c>
      <c r="Z48" s="158" t="str">
        <f>IF($R48="","",SUM(IF($P48&gt;$R48,"0","1"),IF($T48&gt;$V48,"0","1")))</f>
        <v/>
      </c>
      <c r="AA48" s="151"/>
    </row>
    <row r="49" spans="1:27" s="58" customFormat="1" ht="13.5" thickBot="1">
      <c r="A49" s="151">
        <v>36</v>
      </c>
      <c r="B49" s="151">
        <v>9</v>
      </c>
      <c r="C49" s="152">
        <v>2</v>
      </c>
      <c r="D49" s="152"/>
      <c r="E49" s="140" t="str">
        <f>$E$13</f>
        <v>TG Biberach</v>
      </c>
      <c r="F49" s="144" t="s">
        <v>280</v>
      </c>
      <c r="G49" s="267" t="str">
        <f>$E$20</f>
        <v>TV Obernhausen</v>
      </c>
      <c r="H49" s="267"/>
      <c r="I49" s="267"/>
      <c r="J49" s="144" t="s">
        <v>1</v>
      </c>
      <c r="K49" s="269" t="str">
        <f>$E$19</f>
        <v>TV Vaihingen/Enz</v>
      </c>
      <c r="L49" s="269"/>
      <c r="M49" s="269"/>
      <c r="N49" s="153"/>
      <c r="O49" s="144"/>
      <c r="P49" s="154"/>
      <c r="Q49" s="155" t="s">
        <v>1</v>
      </c>
      <c r="R49" s="156"/>
      <c r="S49" s="144"/>
      <c r="T49" s="154"/>
      <c r="U49" s="155" t="s">
        <v>1</v>
      </c>
      <c r="V49" s="156"/>
      <c r="W49" s="144"/>
      <c r="X49" s="157" t="str">
        <f>IF($P49="","",SUM(IF($P49&lt;$R49,"0","1"),IF($T49&lt;$V49,"0","1")))</f>
        <v/>
      </c>
      <c r="Y49" s="155" t="s">
        <v>1</v>
      </c>
      <c r="Z49" s="158" t="str">
        <f>IF($R49="","",SUM(IF($P49&gt;$R49,"0","1"),IF($T49&gt;$V49,"0","1")))</f>
        <v/>
      </c>
      <c r="AA49" s="151"/>
    </row>
    <row r="50" spans="1:27" s="58" customFormat="1">
      <c r="A50" s="151"/>
      <c r="B50" s="151"/>
      <c r="C50" s="152"/>
      <c r="D50" s="152"/>
      <c r="E50" s="144"/>
      <c r="F50" s="144"/>
      <c r="G50" s="140"/>
      <c r="H50" s="140"/>
      <c r="I50" s="140"/>
      <c r="J50" s="144"/>
      <c r="K50" s="144"/>
      <c r="L50" s="144"/>
      <c r="M50" s="144"/>
      <c r="N50" s="144"/>
      <c r="O50" s="144"/>
      <c r="P50" s="144"/>
      <c r="Q50" s="144"/>
      <c r="R50" s="144"/>
      <c r="S50" s="144"/>
      <c r="T50" s="144"/>
      <c r="U50" s="144"/>
      <c r="V50" s="144"/>
      <c r="W50" s="144"/>
      <c r="X50" s="144"/>
      <c r="Y50" s="144"/>
      <c r="Z50" s="144"/>
      <c r="AA50" s="151"/>
    </row>
    <row r="51" spans="1:27" s="58" customFormat="1">
      <c r="A51" s="151"/>
      <c r="B51" s="151"/>
      <c r="C51" s="152"/>
      <c r="D51" s="152"/>
      <c r="E51" s="144"/>
      <c r="F51" s="144"/>
      <c r="G51" s="140"/>
      <c r="H51" s="140"/>
      <c r="I51" s="140"/>
      <c r="J51" s="144"/>
      <c r="K51" s="144"/>
      <c r="L51" s="144"/>
      <c r="M51" s="144"/>
      <c r="N51" s="144"/>
      <c r="O51" s="144"/>
      <c r="P51" s="144"/>
      <c r="Q51" s="144"/>
      <c r="R51" s="144"/>
      <c r="S51" s="144"/>
      <c r="T51" s="144"/>
      <c r="U51" s="144"/>
      <c r="V51" s="144"/>
      <c r="W51" s="144"/>
      <c r="X51" s="144"/>
      <c r="Y51" s="144"/>
      <c r="Z51" s="144"/>
      <c r="AA51" s="151"/>
    </row>
    <row r="52" spans="1:27" s="58" customFormat="1">
      <c r="A52" s="182" t="s">
        <v>333</v>
      </c>
      <c r="B52" s="179"/>
      <c r="C52" s="179" t="s">
        <v>325</v>
      </c>
      <c r="D52" s="193"/>
      <c r="E52" s="183" t="s">
        <v>330</v>
      </c>
      <c r="F52" s="144"/>
      <c r="G52" s="273" t="s">
        <v>374</v>
      </c>
      <c r="H52" s="273"/>
      <c r="I52" s="273"/>
      <c r="J52" s="273"/>
      <c r="K52" s="273" t="s">
        <v>375</v>
      </c>
      <c r="L52" s="273"/>
      <c r="M52" s="273"/>
      <c r="N52" s="273"/>
      <c r="O52" s="144"/>
      <c r="P52" s="270" t="s">
        <v>326</v>
      </c>
      <c r="Q52" s="271"/>
      <c r="R52" s="272"/>
      <c r="S52" s="144"/>
      <c r="T52" s="270" t="s">
        <v>327</v>
      </c>
      <c r="U52" s="271"/>
      <c r="V52" s="272"/>
      <c r="W52" s="144"/>
      <c r="X52" s="270" t="s">
        <v>329</v>
      </c>
      <c r="Y52" s="271"/>
      <c r="Z52" s="272"/>
      <c r="AA52" s="151"/>
    </row>
    <row r="53" spans="1:27" s="58" customFormat="1">
      <c r="A53" s="205" t="s">
        <v>334</v>
      </c>
      <c r="B53" s="206"/>
      <c r="C53" s="180">
        <v>1</v>
      </c>
      <c r="D53" s="194"/>
      <c r="E53" s="184" t="str">
        <f>$E$12</f>
        <v>TV Hohenklingen</v>
      </c>
      <c r="F53" s="169"/>
      <c r="G53" s="256" t="str">
        <f>'VR 1. Spieltag'!G53</f>
        <v/>
      </c>
      <c r="H53" s="256" t="str">
        <f>'VR 1. Spieltag'!H53</f>
        <v/>
      </c>
      <c r="I53" s="256" t="str">
        <f>'VR 1. Spieltag'!I53</f>
        <v/>
      </c>
      <c r="J53" s="256" t="str">
        <f>'VR 1. Spieltag'!J53</f>
        <v/>
      </c>
      <c r="K53" s="171" t="str">
        <f>Z24</f>
        <v/>
      </c>
      <c r="L53" s="172" t="str">
        <f>X30</f>
        <v/>
      </c>
      <c r="M53" s="172" t="str">
        <f>Z37</f>
        <v/>
      </c>
      <c r="N53" s="172" t="str">
        <f>X43</f>
        <v/>
      </c>
      <c r="O53" s="170"/>
      <c r="P53" s="173" t="str">
        <f>IF(COUNT($K53:$N53)&lt;&gt;0,SUM($G53:$N53),"")</f>
        <v/>
      </c>
      <c r="Q53" s="174" t="s">
        <v>1</v>
      </c>
      <c r="R53" s="175" t="str">
        <f>(IF($P53&lt;&gt;"",COUNT($G53:$N53)*2-$P53,""))</f>
        <v/>
      </c>
      <c r="S53" s="170"/>
      <c r="T53" s="173" t="str">
        <f>(IF($P53&lt;&gt;"",'VR 1. Spieltag'!T53+R24+V24+P30+T30+R37+V37+P43+T43,""))</f>
        <v/>
      </c>
      <c r="U53" s="174" t="s">
        <v>1</v>
      </c>
      <c r="V53" s="175" t="str">
        <f>IF($P53&lt;&gt;"",'VR 1. Spieltag'!V53+P24+T24+R30+V30+P37+T37+R43+V43,"")</f>
        <v/>
      </c>
      <c r="W53" s="170"/>
      <c r="X53" s="277"/>
      <c r="Y53" s="278"/>
      <c r="Z53" s="279"/>
      <c r="AA53" s="151"/>
    </row>
    <row r="54" spans="1:27" s="58" customFormat="1">
      <c r="A54" s="205" t="s">
        <v>334</v>
      </c>
      <c r="B54" s="206"/>
      <c r="C54" s="180">
        <v>2</v>
      </c>
      <c r="D54" s="194"/>
      <c r="E54" s="184" t="str">
        <f>$E$13</f>
        <v>TG Biberach</v>
      </c>
      <c r="F54" s="169"/>
      <c r="G54" s="256" t="str">
        <f>'VR 1. Spieltag'!G54</f>
        <v/>
      </c>
      <c r="H54" s="256" t="str">
        <f>'VR 1. Spieltag'!H54</f>
        <v/>
      </c>
      <c r="I54" s="256" t="str">
        <f>'VR 1. Spieltag'!I54</f>
        <v/>
      </c>
      <c r="J54" s="256" t="str">
        <f>'VR 1. Spieltag'!J54</f>
        <v/>
      </c>
      <c r="K54" s="159" t="str">
        <f>X28</f>
        <v/>
      </c>
      <c r="L54" s="160" t="str">
        <f>Z36</f>
        <v/>
      </c>
      <c r="M54" s="160" t="str">
        <f>Z43</f>
        <v/>
      </c>
      <c r="N54" s="160" t="str">
        <f>X49</f>
        <v/>
      </c>
      <c r="O54" s="170"/>
      <c r="P54" s="173" t="str">
        <f t="shared" ref="P54:P61" si="1">IF(COUNT($K54:$N54)&lt;&gt;0,SUM($G54:$N54),"")</f>
        <v/>
      </c>
      <c r="Q54" s="174" t="s">
        <v>1</v>
      </c>
      <c r="R54" s="175" t="str">
        <f t="shared" ref="R54:R61" si="2">(IF($P54&lt;&gt;"",COUNT($G54:$N54)*2-$P54,""))</f>
        <v/>
      </c>
      <c r="S54" s="170"/>
      <c r="T54" s="173" t="str">
        <f>(IF($P54&lt;&gt;"",'VR 1. Spieltag'!T54+R25+V25+P31+T31+R38+V38+P44+T44,""))</f>
        <v/>
      </c>
      <c r="U54" s="174" t="s">
        <v>1</v>
      </c>
      <c r="V54" s="175" t="str">
        <f>IF($P54&lt;&gt;"",'VR 1. Spieltag'!V54+P25+T25+R31+V31+P38+T38+R44+V44,"")</f>
        <v/>
      </c>
      <c r="W54" s="170"/>
      <c r="X54" s="274"/>
      <c r="Y54" s="275"/>
      <c r="Z54" s="276"/>
      <c r="AA54" s="151"/>
    </row>
    <row r="55" spans="1:27" s="58" customFormat="1">
      <c r="A55" s="205" t="s">
        <v>334</v>
      </c>
      <c r="B55" s="206"/>
      <c r="C55" s="180">
        <v>3</v>
      </c>
      <c r="D55" s="194"/>
      <c r="E55" s="185" t="str">
        <f>$E$14</f>
        <v>TV Stammheim</v>
      </c>
      <c r="F55" s="169"/>
      <c r="G55" s="256" t="str">
        <f>'VR 1. Spieltag'!G55</f>
        <v/>
      </c>
      <c r="H55" s="256" t="str">
        <f>'VR 1. Spieltag'!H55</f>
        <v/>
      </c>
      <c r="I55" s="256" t="str">
        <f>'VR 1. Spieltag'!I55</f>
        <v/>
      </c>
      <c r="J55" s="256" t="str">
        <f>'VR 1. Spieltag'!J55</f>
        <v/>
      </c>
      <c r="K55" s="159" t="str">
        <f>Z25</f>
        <v/>
      </c>
      <c r="L55" s="160" t="str">
        <f>X31</f>
        <v/>
      </c>
      <c r="M55" s="160" t="str">
        <f>X37</f>
        <v/>
      </c>
      <c r="N55" s="160" t="str">
        <f>Z45</f>
        <v/>
      </c>
      <c r="O55" s="170"/>
      <c r="P55" s="173" t="str">
        <f t="shared" si="1"/>
        <v/>
      </c>
      <c r="Q55" s="174" t="s">
        <v>1</v>
      </c>
      <c r="R55" s="175" t="str">
        <f t="shared" si="2"/>
        <v/>
      </c>
      <c r="S55" s="170"/>
      <c r="T55" s="173" t="str">
        <f>(IF($P55&lt;&gt;"",'VR 1. Spieltag'!T55+R26+V26+P32+T32+R39+V39+P45+T45,""))</f>
        <v/>
      </c>
      <c r="U55" s="174" t="s">
        <v>1</v>
      </c>
      <c r="V55" s="175" t="str">
        <f>IF($P55&lt;&gt;"",'VR 1. Spieltag'!V55+P26+T26+R32+V32+P39+T39+R45+V45,"")</f>
        <v/>
      </c>
      <c r="W55" s="170"/>
      <c r="X55" s="274"/>
      <c r="Y55" s="275"/>
      <c r="Z55" s="276"/>
      <c r="AA55" s="151"/>
    </row>
    <row r="56" spans="1:27" s="58" customFormat="1">
      <c r="A56" s="205" t="s">
        <v>334</v>
      </c>
      <c r="B56" s="206"/>
      <c r="C56" s="180">
        <v>4</v>
      </c>
      <c r="D56" s="194"/>
      <c r="E56" s="186" t="str">
        <f>$E$15</f>
        <v>TSV Calw</v>
      </c>
      <c r="F56" s="169"/>
      <c r="G56" s="256" t="str">
        <f>'VR 1. Spieltag'!G56</f>
        <v/>
      </c>
      <c r="H56" s="256" t="str">
        <f>'VR 1. Spieltag'!H56</f>
        <v/>
      </c>
      <c r="I56" s="256" t="str">
        <f>'VR 1. Spieltag'!I56</f>
        <v/>
      </c>
      <c r="J56" s="256" t="str">
        <f>'VR 1. Spieltag'!J56</f>
        <v/>
      </c>
      <c r="K56" s="159" t="str">
        <f>Z30</f>
        <v/>
      </c>
      <c r="L56" s="160" t="str">
        <f>X36</f>
        <v/>
      </c>
      <c r="M56" s="160" t="str">
        <f>Z42</f>
        <v/>
      </c>
      <c r="N56" s="160" t="str">
        <f>X48</f>
        <v/>
      </c>
      <c r="O56" s="170"/>
      <c r="P56" s="173" t="str">
        <f t="shared" si="1"/>
        <v/>
      </c>
      <c r="Q56" s="174" t="s">
        <v>1</v>
      </c>
      <c r="R56" s="175" t="str">
        <f t="shared" si="2"/>
        <v/>
      </c>
      <c r="S56" s="170"/>
      <c r="T56" s="173" t="str">
        <f>(IF($P56&lt;&gt;"",'VR 1. Spieltag'!T56+R27+V27+P33+T33+R40+V40+P46+T46,""))</f>
        <v/>
      </c>
      <c r="U56" s="174" t="s">
        <v>1</v>
      </c>
      <c r="V56" s="175" t="str">
        <f>IF($P56&lt;&gt;"",'VR 1. Spieltag'!V56+P27+T27+R33+V33+P40+T40+R46+V46,"")</f>
        <v/>
      </c>
      <c r="W56" s="170"/>
      <c r="X56" s="274"/>
      <c r="Y56" s="275"/>
      <c r="Z56" s="276"/>
      <c r="AA56" s="151"/>
    </row>
    <row r="57" spans="1:27" s="58" customFormat="1">
      <c r="A57" s="205" t="s">
        <v>334</v>
      </c>
      <c r="B57" s="206"/>
      <c r="C57" s="181">
        <v>5</v>
      </c>
      <c r="D57" s="195"/>
      <c r="E57" s="187" t="str">
        <f>$E$16</f>
        <v>TSV Gärtringen</v>
      </c>
      <c r="F57" s="169"/>
      <c r="G57" s="256" t="str">
        <f>'VR 1. Spieltag'!G57</f>
        <v/>
      </c>
      <c r="H57" s="256" t="str">
        <f>'VR 1. Spieltag'!H57</f>
        <v/>
      </c>
      <c r="I57" s="256" t="str">
        <f>'VR 1. Spieltag'!I57</f>
        <v/>
      </c>
      <c r="J57" s="256" t="str">
        <f>'VR 1. Spieltag'!J57</f>
        <v/>
      </c>
      <c r="K57" s="159" t="str">
        <f>X24</f>
        <v/>
      </c>
      <c r="L57" s="160" t="str">
        <f>Z31</f>
        <v/>
      </c>
      <c r="M57" s="160" t="str">
        <f>X39</f>
        <v/>
      </c>
      <c r="N57" s="160" t="str">
        <f>Z46</f>
        <v/>
      </c>
      <c r="O57" s="170"/>
      <c r="P57" s="173" t="str">
        <f t="shared" si="1"/>
        <v/>
      </c>
      <c r="Q57" s="174" t="s">
        <v>1</v>
      </c>
      <c r="R57" s="175" t="str">
        <f t="shared" si="2"/>
        <v/>
      </c>
      <c r="S57" s="170"/>
      <c r="T57" s="173" t="str">
        <f>(IF($P57&lt;&gt;"",'VR 1. Spieltag'!T57+R28+V28+P34+T34+R41+V41+P47+T47,""))</f>
        <v/>
      </c>
      <c r="U57" s="174" t="s">
        <v>1</v>
      </c>
      <c r="V57" s="175" t="str">
        <f>IF($P57&lt;&gt;"",'VR 1. Spieltag'!V57+P28+T28+R34+V34+P41+T41+R47+V47,"")</f>
        <v/>
      </c>
      <c r="W57" s="170"/>
      <c r="X57" s="274"/>
      <c r="Y57" s="275"/>
      <c r="Z57" s="276"/>
      <c r="AA57" s="151"/>
    </row>
    <row r="58" spans="1:27" s="58" customFormat="1">
      <c r="A58" s="205" t="s">
        <v>334</v>
      </c>
      <c r="B58" s="206"/>
      <c r="C58" s="181">
        <v>6</v>
      </c>
      <c r="D58" s="195"/>
      <c r="E58" s="187" t="str">
        <f>$E$17</f>
        <v>TSV Dennach</v>
      </c>
      <c r="F58" s="169"/>
      <c r="G58" s="256" t="str">
        <f>'VR 1. Spieltag'!G58</f>
        <v/>
      </c>
      <c r="H58" s="256" t="str">
        <f>'VR 1. Spieltag'!H58</f>
        <v/>
      </c>
      <c r="I58" s="256" t="str">
        <f>'VR 1. Spieltag'!I58</f>
        <v/>
      </c>
      <c r="J58" s="256" t="str">
        <f>'VR 1. Spieltag'!J58</f>
        <v/>
      </c>
      <c r="K58" s="159" t="str">
        <f>Z28</f>
        <v/>
      </c>
      <c r="L58" s="160" t="str">
        <f>X34</f>
        <v/>
      </c>
      <c r="M58" s="160" t="str">
        <f>Z40</f>
        <v/>
      </c>
      <c r="N58" s="160" t="str">
        <f>X46</f>
        <v/>
      </c>
      <c r="O58" s="170"/>
      <c r="P58" s="173" t="str">
        <f t="shared" si="1"/>
        <v/>
      </c>
      <c r="Q58" s="174" t="s">
        <v>1</v>
      </c>
      <c r="R58" s="175" t="str">
        <f t="shared" si="2"/>
        <v/>
      </c>
      <c r="S58" s="170"/>
      <c r="T58" s="173" t="str">
        <f>(IF($P58&lt;&gt;"",'VR 1. Spieltag'!T58+R29+V29+P35+T35+R42+V42+P48+T48,""))</f>
        <v/>
      </c>
      <c r="U58" s="174" t="s">
        <v>1</v>
      </c>
      <c r="V58" s="175" t="str">
        <f>IF($P58&lt;&gt;"",'VR 1. Spieltag'!V58+P29+T29+R35+V35+P42+T42+R48+V48,"")</f>
        <v/>
      </c>
      <c r="W58" s="170"/>
      <c r="X58" s="274"/>
      <c r="Y58" s="275"/>
      <c r="Z58" s="276"/>
      <c r="AA58" s="151"/>
    </row>
    <row r="59" spans="1:27" s="58" customFormat="1">
      <c r="A59" s="205" t="s">
        <v>334</v>
      </c>
      <c r="B59" s="206"/>
      <c r="C59" s="181">
        <v>7</v>
      </c>
      <c r="D59" s="195"/>
      <c r="E59" s="187" t="str">
        <f>$E$18</f>
        <v>TV Heuchlingen</v>
      </c>
      <c r="F59" s="169"/>
      <c r="G59" s="256" t="str">
        <f>'VR 1. Spieltag'!G59</f>
        <v/>
      </c>
      <c r="H59" s="256" t="str">
        <f>'VR 1. Spieltag'!H59</f>
        <v/>
      </c>
      <c r="I59" s="256" t="str">
        <f>'VR 1. Spieltag'!I59</f>
        <v/>
      </c>
      <c r="J59" s="256" t="str">
        <f>'VR 1. Spieltag'!J59</f>
        <v/>
      </c>
      <c r="K59" s="159" t="str">
        <f>X25</f>
        <v/>
      </c>
      <c r="L59" s="160" t="str">
        <f>Z33</f>
        <v/>
      </c>
      <c r="M59" s="160" t="str">
        <f>X40</f>
        <v/>
      </c>
      <c r="N59" s="160" t="str">
        <f>Z48</f>
        <v/>
      </c>
      <c r="O59" s="170"/>
      <c r="P59" s="173" t="str">
        <f t="shared" si="1"/>
        <v/>
      </c>
      <c r="Q59" s="174" t="s">
        <v>1</v>
      </c>
      <c r="R59" s="175" t="str">
        <f t="shared" si="2"/>
        <v/>
      </c>
      <c r="S59" s="170"/>
      <c r="T59" s="173" t="str">
        <f>(IF($P59&lt;&gt;"",'VR 1. Spieltag'!T59+R30+V30+P36+T36+R43+V43+P49+T49,""))</f>
        <v/>
      </c>
      <c r="U59" s="174" t="s">
        <v>1</v>
      </c>
      <c r="V59" s="175" t="str">
        <f>IF($P59&lt;&gt;"",'VR 1. Spieltag'!V59+P30+T30+R36+V36+P43+T43+R49+V49,"")</f>
        <v/>
      </c>
      <c r="W59" s="170"/>
      <c r="X59" s="274"/>
      <c r="Y59" s="275"/>
      <c r="Z59" s="276"/>
      <c r="AA59" s="151"/>
    </row>
    <row r="60" spans="1:27" s="58" customFormat="1">
      <c r="A60" s="205" t="s">
        <v>334</v>
      </c>
      <c r="B60" s="206"/>
      <c r="C60" s="181">
        <v>8</v>
      </c>
      <c r="D60" s="195"/>
      <c r="E60" s="187" t="str">
        <f>$E$19</f>
        <v>TV Vaihingen/Enz</v>
      </c>
      <c r="F60" s="169"/>
      <c r="G60" s="256" t="str">
        <f>'VR 1. Spieltag'!G60</f>
        <v/>
      </c>
      <c r="H60" s="256" t="str">
        <f>'VR 1. Spieltag'!H60</f>
        <v/>
      </c>
      <c r="I60" s="256" t="str">
        <f>'VR 1. Spieltag'!I60</f>
        <v/>
      </c>
      <c r="J60" s="256" t="str">
        <f>'VR 1. Spieltag'!J60</f>
        <v/>
      </c>
      <c r="K60" s="159" t="str">
        <f>Z27</f>
        <v/>
      </c>
      <c r="L60" s="160" t="str">
        <f>X33</f>
        <v/>
      </c>
      <c r="M60" s="160" t="str">
        <f>Z39</f>
        <v/>
      </c>
      <c r="N60" s="160" t="str">
        <f>X45</f>
        <v/>
      </c>
      <c r="O60" s="170"/>
      <c r="P60" s="173" t="str">
        <f t="shared" si="1"/>
        <v/>
      </c>
      <c r="Q60" s="174" t="s">
        <v>1</v>
      </c>
      <c r="R60" s="175" t="str">
        <f t="shared" si="2"/>
        <v/>
      </c>
      <c r="S60" s="170"/>
      <c r="T60" s="173" t="str">
        <f>(IF($P60&lt;&gt;"",'VR 1. Spieltag'!T60+R31+V31+P37+T37+R44+V44+P50+T50,""))</f>
        <v/>
      </c>
      <c r="U60" s="174" t="s">
        <v>1</v>
      </c>
      <c r="V60" s="175" t="str">
        <f>IF($P60&lt;&gt;"",'VR 1. Spieltag'!V60+P31+T31+R37+V37+P44+T44+R50+V50,"")</f>
        <v/>
      </c>
      <c r="W60" s="170"/>
      <c r="X60" s="274"/>
      <c r="Y60" s="275"/>
      <c r="Z60" s="276"/>
      <c r="AA60" s="151"/>
    </row>
    <row r="61" spans="1:27" s="58" customFormat="1">
      <c r="A61" s="207" t="s">
        <v>334</v>
      </c>
      <c r="B61" s="208"/>
      <c r="C61" s="188">
        <v>9</v>
      </c>
      <c r="D61" s="196"/>
      <c r="E61" s="189" t="str">
        <f>$E$20</f>
        <v>TV Obernhausen</v>
      </c>
      <c r="F61" s="169"/>
      <c r="G61" s="256" t="str">
        <f>'VR 1. Spieltag'!G61</f>
        <v/>
      </c>
      <c r="H61" s="256" t="str">
        <f>'VR 1. Spieltag'!H61</f>
        <v/>
      </c>
      <c r="I61" s="256" t="str">
        <f>'VR 1. Spieltag'!I61</f>
        <v/>
      </c>
      <c r="J61" s="256" t="str">
        <f>'VR 1. Spieltag'!J61</f>
        <v/>
      </c>
      <c r="K61" s="159" t="str">
        <f>X27</f>
        <v/>
      </c>
      <c r="L61" s="160" t="str">
        <f>Z34</f>
        <v/>
      </c>
      <c r="M61" s="160" t="str">
        <f>X42</f>
        <v/>
      </c>
      <c r="N61" s="160" t="str">
        <f>Z49</f>
        <v/>
      </c>
      <c r="O61" s="170"/>
      <c r="P61" s="173" t="str">
        <f t="shared" si="1"/>
        <v/>
      </c>
      <c r="Q61" s="174" t="s">
        <v>1</v>
      </c>
      <c r="R61" s="175" t="str">
        <f t="shared" si="2"/>
        <v/>
      </c>
      <c r="S61" s="170"/>
      <c r="T61" s="173" t="str">
        <f>(IF($P61&lt;&gt;"",'VR 1. Spieltag'!T61+R32+V32+P38+T38+R45+V45+P51+T51,""))</f>
        <v/>
      </c>
      <c r="U61" s="174" t="s">
        <v>1</v>
      </c>
      <c r="V61" s="175" t="str">
        <f>IF($P61&lt;&gt;"",'VR 1. Spieltag'!V61+P32+T32+R38+V38+P45+T45+R51+V51,"")</f>
        <v/>
      </c>
      <c r="W61" s="170"/>
      <c r="X61" s="274"/>
      <c r="Y61" s="275"/>
      <c r="Z61" s="276"/>
      <c r="AA61" s="151"/>
    </row>
    <row r="62" spans="1:27" s="58" customFormat="1">
      <c r="A62" s="151"/>
      <c r="B62" s="151"/>
      <c r="C62" s="152"/>
      <c r="D62" s="152"/>
      <c r="E62" s="144"/>
      <c r="F62" s="144"/>
      <c r="G62" s="144"/>
      <c r="H62" s="144"/>
      <c r="I62" s="144"/>
      <c r="J62" s="144"/>
      <c r="K62" s="144"/>
      <c r="L62" s="144"/>
      <c r="M62" s="144"/>
      <c r="N62" s="144"/>
      <c r="O62" s="144"/>
      <c r="P62" s="144"/>
      <c r="Q62" s="144"/>
      <c r="R62" s="144"/>
      <c r="S62" s="144"/>
      <c r="T62" s="144"/>
      <c r="U62" s="144"/>
      <c r="V62" s="144"/>
      <c r="W62" s="144"/>
      <c r="X62" s="144"/>
      <c r="Y62" s="144"/>
      <c r="Z62" s="144"/>
      <c r="AA62" s="151"/>
    </row>
    <row r="63" spans="1:27" s="58" customFormat="1">
      <c r="A63" s="151"/>
      <c r="B63" s="151"/>
      <c r="C63" s="152"/>
      <c r="D63" s="152"/>
      <c r="E63" s="144"/>
      <c r="F63" s="144"/>
      <c r="G63" s="140"/>
      <c r="H63" s="140"/>
      <c r="I63" s="140"/>
      <c r="J63" s="144"/>
      <c r="K63" s="144"/>
      <c r="L63" s="144"/>
      <c r="M63" s="144"/>
      <c r="N63" s="144"/>
      <c r="O63" s="144"/>
      <c r="P63" s="144"/>
      <c r="Q63" s="144"/>
      <c r="R63" s="144"/>
      <c r="S63" s="144"/>
      <c r="T63" s="144"/>
      <c r="U63" s="144"/>
      <c r="V63" s="144"/>
      <c r="W63" s="144"/>
      <c r="X63" s="144"/>
      <c r="Y63" s="144"/>
      <c r="Z63" s="144"/>
      <c r="AA63" s="151"/>
    </row>
    <row r="64" spans="1:27" s="58" customFormat="1">
      <c r="C64" s="57"/>
      <c r="D64" s="57"/>
      <c r="E64" s="56"/>
      <c r="F64" s="56"/>
      <c r="G64" s="55"/>
      <c r="H64" s="55"/>
      <c r="I64" s="55"/>
      <c r="J64" s="56"/>
      <c r="K64" s="56"/>
      <c r="L64" s="56"/>
      <c r="M64" s="56"/>
      <c r="N64" s="56"/>
      <c r="O64" s="56"/>
      <c r="P64" s="56"/>
      <c r="Q64" s="56"/>
      <c r="R64" s="56"/>
      <c r="S64" s="56"/>
      <c r="T64" s="56"/>
      <c r="U64" s="56"/>
      <c r="V64" s="56"/>
      <c r="W64" s="56"/>
      <c r="X64" s="56"/>
      <c r="Y64" s="56"/>
      <c r="Z64" s="56"/>
    </row>
    <row r="65" spans="3:4">
      <c r="C65" s="59"/>
      <c r="D65" s="59"/>
    </row>
    <row r="66" spans="3:4">
      <c r="C66" s="59"/>
      <c r="D66" s="59"/>
    </row>
    <row r="67" spans="3:4">
      <c r="C67" s="59"/>
      <c r="D67" s="59"/>
    </row>
    <row r="68" spans="3:4">
      <c r="C68" s="59"/>
      <c r="D68" s="59"/>
    </row>
    <row r="69" spans="3:4">
      <c r="C69" s="59"/>
      <c r="D69" s="59"/>
    </row>
    <row r="70" spans="3:4">
      <c r="C70" s="59"/>
      <c r="D70" s="59"/>
    </row>
    <row r="71" spans="3:4">
      <c r="C71" s="59"/>
      <c r="D71" s="59"/>
    </row>
  </sheetData>
  <sheetProtection sheet="1" objects="1" scenarios="1"/>
  <mergeCells count="52">
    <mergeCell ref="X59:Z59"/>
    <mergeCell ref="X60:Z60"/>
    <mergeCell ref="X61:Z61"/>
    <mergeCell ref="X58:Z58"/>
    <mergeCell ref="X53:Z53"/>
    <mergeCell ref="X54:Z54"/>
    <mergeCell ref="X55:Z55"/>
    <mergeCell ref="X56:Z56"/>
    <mergeCell ref="X57:Z57"/>
    <mergeCell ref="X52:Z52"/>
    <mergeCell ref="G45:I45"/>
    <mergeCell ref="K45:M45"/>
    <mergeCell ref="G46:I46"/>
    <mergeCell ref="K46:M46"/>
    <mergeCell ref="G48:I48"/>
    <mergeCell ref="K48:M48"/>
    <mergeCell ref="G49:I49"/>
    <mergeCell ref="K49:M49"/>
    <mergeCell ref="K52:N52"/>
    <mergeCell ref="P52:R52"/>
    <mergeCell ref="T52:V52"/>
    <mergeCell ref="G52:J52"/>
    <mergeCell ref="G40:I40"/>
    <mergeCell ref="K40:M40"/>
    <mergeCell ref="G42:I42"/>
    <mergeCell ref="K42:M42"/>
    <mergeCell ref="G43:I43"/>
    <mergeCell ref="K43:M43"/>
    <mergeCell ref="G36:I36"/>
    <mergeCell ref="K36:M36"/>
    <mergeCell ref="G37:I37"/>
    <mergeCell ref="K37:M37"/>
    <mergeCell ref="G39:I39"/>
    <mergeCell ref="K39:M39"/>
    <mergeCell ref="G31:I31"/>
    <mergeCell ref="K31:M31"/>
    <mergeCell ref="G33:I33"/>
    <mergeCell ref="K33:M33"/>
    <mergeCell ref="G34:I34"/>
    <mergeCell ref="K34:M34"/>
    <mergeCell ref="G27:I27"/>
    <mergeCell ref="K27:M27"/>
    <mergeCell ref="G28:I28"/>
    <mergeCell ref="K28:M28"/>
    <mergeCell ref="G30:I30"/>
    <mergeCell ref="K30:M30"/>
    <mergeCell ref="P23:R23"/>
    <mergeCell ref="T23:V23"/>
    <mergeCell ref="G24:I24"/>
    <mergeCell ref="K24:M24"/>
    <mergeCell ref="G25:I25"/>
    <mergeCell ref="K25:M25"/>
  </mergeCells>
  <conditionalFormatting sqref="A11:AA12 B26:AA26 A24:G25 A29:AA29 B27:G28 A32:AA32 A30:G31 A35:AA35 A33:G34 A38:O38 A36:G37 A41:O41 A39:G40 A44:O44 A42:G43 A47:AA47 A45:G46 A48:G49 W36:AA46 J24:K24 N24:AA25 J27:K27 J30:K31 J33:K34 J36:K37 N36:O37 J39:K40 N39:O40 J42:K43 N42:O43 J45:K46 N45:O46 J48:K49 A50:AA51 A18:AA23 A13:H17 J13:AA17 A26:A28 J25 J28 Q36:U46 N27:AA28 N30:AA31 N33:AA34 N48:AA49 O53:X53 K53:N61 A53 O54:W61 C52:F61 O52:P52 S52:T52 W52:X52">
    <cfRule type="containsText" dxfId="545" priority="397" operator="containsText" text="TV Obernhausen">
      <formula>NOT(ISERROR(SEARCH("TV Obernhausen",A11)))</formula>
    </cfRule>
    <cfRule type="containsText" dxfId="544" priority="398" operator="containsText" text="TV Vaihingen/Enz">
      <formula>NOT(ISERROR(SEARCH("TV Vaihingen/Enz",A11)))</formula>
    </cfRule>
    <cfRule type="containsText" dxfId="543" priority="399" operator="containsText" text="TV Heuchlingen">
      <formula>NOT(ISERROR(SEARCH("TV Heuchlingen",A11)))</formula>
    </cfRule>
    <cfRule type="containsText" dxfId="542" priority="400" operator="containsText" text="TSV Dennach">
      <formula>NOT(ISERROR(SEARCH("TSV Dennach",A11)))</formula>
    </cfRule>
    <cfRule type="containsText" dxfId="541" priority="401" operator="containsText" text="TSV Gärtringen">
      <formula>NOT(ISERROR(SEARCH("TSV Gärtringen",A11)))</formula>
    </cfRule>
    <cfRule type="containsText" dxfId="540" priority="402" operator="containsText" text="TSV Calw">
      <formula>NOT(ISERROR(SEARCH("TSV Calw",A11)))</formula>
    </cfRule>
    <cfRule type="containsText" dxfId="539" priority="403" operator="containsText" text="TV Stammheim">
      <formula>NOT(ISERROR(SEARCH("TV Stammheim",A11)))</formula>
    </cfRule>
    <cfRule type="containsText" dxfId="538" priority="404" operator="containsText" text="TG Biberach">
      <formula>NOT(ISERROR(SEARCH("TG Biberach",A11)))</formula>
    </cfRule>
  </conditionalFormatting>
  <conditionalFormatting sqref="V38 V41 V44">
    <cfRule type="containsText" dxfId="537" priority="388" operator="containsText" text="TV Obernhausen">
      <formula>NOT(ISERROR(SEARCH("TV Obernhausen",V38)))</formula>
    </cfRule>
    <cfRule type="containsText" dxfId="536" priority="389" operator="containsText" text="TV Vaihingen/Enz">
      <formula>NOT(ISERROR(SEARCH("TV Vaihingen/Enz",V38)))</formula>
    </cfRule>
    <cfRule type="containsText" dxfId="535" priority="390" operator="containsText" text="TV Heuchlingen">
      <formula>NOT(ISERROR(SEARCH("TV Heuchlingen",V38)))</formula>
    </cfRule>
    <cfRule type="containsText" dxfId="534" priority="391" operator="containsText" text="TSV Dennach">
      <formula>NOT(ISERROR(SEARCH("TSV Dennach",V38)))</formula>
    </cfRule>
    <cfRule type="containsText" dxfId="533" priority="392" operator="containsText" text="TSV Gärtringen">
      <formula>NOT(ISERROR(SEARCH("TSV Gärtringen",V38)))</formula>
    </cfRule>
    <cfRule type="containsText" dxfId="532" priority="393" operator="containsText" text="TSV Calw">
      <formula>NOT(ISERROR(SEARCH("TSV Calw",V38)))</formula>
    </cfRule>
    <cfRule type="containsText" dxfId="531" priority="394" operator="containsText" text="TV Stammheim">
      <formula>NOT(ISERROR(SEARCH("TV Stammheim",V38)))</formula>
    </cfRule>
    <cfRule type="containsText" dxfId="530" priority="395" operator="containsText" text="TG Biberach">
      <formula>NOT(ISERROR(SEARCH("TG Biberach",V38)))</formula>
    </cfRule>
  </conditionalFormatting>
  <conditionalFormatting sqref="X54">
    <cfRule type="containsText" dxfId="529" priority="379" operator="containsText" text="TV Obernhausen">
      <formula>NOT(ISERROR(SEARCH("TV Obernhausen",X54)))</formula>
    </cfRule>
    <cfRule type="containsText" dxfId="528" priority="380" operator="containsText" text="TV Vaihingen/Enz">
      <formula>NOT(ISERROR(SEARCH("TV Vaihingen/Enz",X54)))</formula>
    </cfRule>
    <cfRule type="containsText" dxfId="527" priority="381" operator="containsText" text="TV Heuchlingen">
      <formula>NOT(ISERROR(SEARCH("TV Heuchlingen",X54)))</formula>
    </cfRule>
    <cfRule type="containsText" dxfId="526" priority="382" operator="containsText" text="TSV Dennach">
      <formula>NOT(ISERROR(SEARCH("TSV Dennach",X54)))</formula>
    </cfRule>
    <cfRule type="containsText" dxfId="525" priority="383" operator="containsText" text="TSV Gärtringen">
      <formula>NOT(ISERROR(SEARCH("TSV Gärtringen",X54)))</formula>
    </cfRule>
    <cfRule type="containsText" dxfId="524" priority="384" operator="containsText" text="TSV Calw">
      <formula>NOT(ISERROR(SEARCH("TSV Calw",X54)))</formula>
    </cfRule>
    <cfRule type="containsText" dxfId="523" priority="385" operator="containsText" text="TV Stammheim">
      <formula>NOT(ISERROR(SEARCH("TV Stammheim",X54)))</formula>
    </cfRule>
    <cfRule type="containsText" dxfId="522" priority="386" operator="containsText" text="TG Biberach">
      <formula>NOT(ISERROR(SEARCH("TG Biberach",X54)))</formula>
    </cfRule>
  </conditionalFormatting>
  <conditionalFormatting sqref="X55">
    <cfRule type="containsText" dxfId="521" priority="370" operator="containsText" text="TV Obernhausen">
      <formula>NOT(ISERROR(SEARCH("TV Obernhausen",X55)))</formula>
    </cfRule>
    <cfRule type="containsText" dxfId="520" priority="371" operator="containsText" text="TV Vaihingen/Enz">
      <formula>NOT(ISERROR(SEARCH("TV Vaihingen/Enz",X55)))</formula>
    </cfRule>
    <cfRule type="containsText" dxfId="519" priority="372" operator="containsText" text="TV Heuchlingen">
      <formula>NOT(ISERROR(SEARCH("TV Heuchlingen",X55)))</formula>
    </cfRule>
    <cfRule type="containsText" dxfId="518" priority="373" operator="containsText" text="TSV Dennach">
      <formula>NOT(ISERROR(SEARCH("TSV Dennach",X55)))</formula>
    </cfRule>
    <cfRule type="containsText" dxfId="517" priority="374" operator="containsText" text="TSV Gärtringen">
      <formula>NOT(ISERROR(SEARCH("TSV Gärtringen",X55)))</formula>
    </cfRule>
    <cfRule type="containsText" dxfId="516" priority="375" operator="containsText" text="TSV Calw">
      <formula>NOT(ISERROR(SEARCH("TSV Calw",X55)))</formula>
    </cfRule>
    <cfRule type="containsText" dxfId="515" priority="376" operator="containsText" text="TV Stammheim">
      <formula>NOT(ISERROR(SEARCH("TV Stammheim",X55)))</formula>
    </cfRule>
    <cfRule type="containsText" dxfId="514" priority="377" operator="containsText" text="TG Biberach">
      <formula>NOT(ISERROR(SEARCH("TG Biberach",X55)))</formula>
    </cfRule>
  </conditionalFormatting>
  <conditionalFormatting sqref="X56">
    <cfRule type="containsText" dxfId="513" priority="361" operator="containsText" text="TV Obernhausen">
      <formula>NOT(ISERROR(SEARCH("TV Obernhausen",X56)))</formula>
    </cfRule>
    <cfRule type="containsText" dxfId="512" priority="362" operator="containsText" text="TV Vaihingen/Enz">
      <formula>NOT(ISERROR(SEARCH("TV Vaihingen/Enz",X56)))</formula>
    </cfRule>
    <cfRule type="containsText" dxfId="511" priority="363" operator="containsText" text="TV Heuchlingen">
      <formula>NOT(ISERROR(SEARCH("TV Heuchlingen",X56)))</formula>
    </cfRule>
    <cfRule type="containsText" dxfId="510" priority="364" operator="containsText" text="TSV Dennach">
      <formula>NOT(ISERROR(SEARCH("TSV Dennach",X56)))</formula>
    </cfRule>
    <cfRule type="containsText" dxfId="509" priority="365" operator="containsText" text="TSV Gärtringen">
      <formula>NOT(ISERROR(SEARCH("TSV Gärtringen",X56)))</formula>
    </cfRule>
    <cfRule type="containsText" dxfId="508" priority="366" operator="containsText" text="TSV Calw">
      <formula>NOT(ISERROR(SEARCH("TSV Calw",X56)))</formula>
    </cfRule>
    <cfRule type="containsText" dxfId="507" priority="367" operator="containsText" text="TV Stammheim">
      <formula>NOT(ISERROR(SEARCH("TV Stammheim",X56)))</formula>
    </cfRule>
    <cfRule type="containsText" dxfId="506" priority="368" operator="containsText" text="TG Biberach">
      <formula>NOT(ISERROR(SEARCH("TG Biberach",X56)))</formula>
    </cfRule>
  </conditionalFormatting>
  <conditionalFormatting sqref="X57">
    <cfRule type="containsText" dxfId="505" priority="352" operator="containsText" text="TV Obernhausen">
      <formula>NOT(ISERROR(SEARCH("TV Obernhausen",X57)))</formula>
    </cfRule>
    <cfRule type="containsText" dxfId="504" priority="353" operator="containsText" text="TV Vaihingen/Enz">
      <formula>NOT(ISERROR(SEARCH("TV Vaihingen/Enz",X57)))</formula>
    </cfRule>
    <cfRule type="containsText" dxfId="503" priority="354" operator="containsText" text="TV Heuchlingen">
      <formula>NOT(ISERROR(SEARCH("TV Heuchlingen",X57)))</formula>
    </cfRule>
    <cfRule type="containsText" dxfId="502" priority="355" operator="containsText" text="TSV Dennach">
      <formula>NOT(ISERROR(SEARCH("TSV Dennach",X57)))</formula>
    </cfRule>
    <cfRule type="containsText" dxfId="501" priority="356" operator="containsText" text="TSV Gärtringen">
      <formula>NOT(ISERROR(SEARCH("TSV Gärtringen",X57)))</formula>
    </cfRule>
    <cfRule type="containsText" dxfId="500" priority="357" operator="containsText" text="TSV Calw">
      <formula>NOT(ISERROR(SEARCH("TSV Calw",X57)))</formula>
    </cfRule>
    <cfRule type="containsText" dxfId="499" priority="358" operator="containsText" text="TV Stammheim">
      <formula>NOT(ISERROR(SEARCH("TV Stammheim",X57)))</formula>
    </cfRule>
    <cfRule type="containsText" dxfId="498" priority="359" operator="containsText" text="TG Biberach">
      <formula>NOT(ISERROR(SEARCH("TG Biberach",X57)))</formula>
    </cfRule>
  </conditionalFormatting>
  <conditionalFormatting sqref="X58">
    <cfRule type="containsText" dxfId="497" priority="343" operator="containsText" text="TV Obernhausen">
      <formula>NOT(ISERROR(SEARCH("TV Obernhausen",X58)))</formula>
    </cfRule>
    <cfRule type="containsText" dxfId="496" priority="344" operator="containsText" text="TV Vaihingen/Enz">
      <formula>NOT(ISERROR(SEARCH("TV Vaihingen/Enz",X58)))</formula>
    </cfRule>
    <cfRule type="containsText" dxfId="495" priority="345" operator="containsText" text="TV Heuchlingen">
      <formula>NOT(ISERROR(SEARCH("TV Heuchlingen",X58)))</formula>
    </cfRule>
    <cfRule type="containsText" dxfId="494" priority="346" operator="containsText" text="TSV Dennach">
      <formula>NOT(ISERROR(SEARCH("TSV Dennach",X58)))</formula>
    </cfRule>
    <cfRule type="containsText" dxfId="493" priority="347" operator="containsText" text="TSV Gärtringen">
      <formula>NOT(ISERROR(SEARCH("TSV Gärtringen",X58)))</formula>
    </cfRule>
    <cfRule type="containsText" dxfId="492" priority="348" operator="containsText" text="TSV Calw">
      <formula>NOT(ISERROR(SEARCH("TSV Calw",X58)))</formula>
    </cfRule>
    <cfRule type="containsText" dxfId="491" priority="349" operator="containsText" text="TV Stammheim">
      <formula>NOT(ISERROR(SEARCH("TV Stammheim",X58)))</formula>
    </cfRule>
    <cfRule type="containsText" dxfId="490" priority="350" operator="containsText" text="TG Biberach">
      <formula>NOT(ISERROR(SEARCH("TG Biberach",X58)))</formula>
    </cfRule>
  </conditionalFormatting>
  <conditionalFormatting sqref="X59">
    <cfRule type="containsText" dxfId="489" priority="334" operator="containsText" text="TV Obernhausen">
      <formula>NOT(ISERROR(SEARCH("TV Obernhausen",X59)))</formula>
    </cfRule>
    <cfRule type="containsText" dxfId="488" priority="335" operator="containsText" text="TV Vaihingen/Enz">
      <formula>NOT(ISERROR(SEARCH("TV Vaihingen/Enz",X59)))</formula>
    </cfRule>
    <cfRule type="containsText" dxfId="487" priority="336" operator="containsText" text="TV Heuchlingen">
      <formula>NOT(ISERROR(SEARCH("TV Heuchlingen",X59)))</formula>
    </cfRule>
    <cfRule type="containsText" dxfId="486" priority="337" operator="containsText" text="TSV Dennach">
      <formula>NOT(ISERROR(SEARCH("TSV Dennach",X59)))</formula>
    </cfRule>
    <cfRule type="containsText" dxfId="485" priority="338" operator="containsText" text="TSV Gärtringen">
      <formula>NOT(ISERROR(SEARCH("TSV Gärtringen",X59)))</formula>
    </cfRule>
    <cfRule type="containsText" dxfId="484" priority="339" operator="containsText" text="TSV Calw">
      <formula>NOT(ISERROR(SEARCH("TSV Calw",X59)))</formula>
    </cfRule>
    <cfRule type="containsText" dxfId="483" priority="340" operator="containsText" text="TV Stammheim">
      <formula>NOT(ISERROR(SEARCH("TV Stammheim",X59)))</formula>
    </cfRule>
    <cfRule type="containsText" dxfId="482" priority="341" operator="containsText" text="TG Biberach">
      <formula>NOT(ISERROR(SEARCH("TG Biberach",X59)))</formula>
    </cfRule>
  </conditionalFormatting>
  <conditionalFormatting sqref="X61">
    <cfRule type="containsText" dxfId="481" priority="325" operator="containsText" text="TV Obernhausen">
      <formula>NOT(ISERROR(SEARCH("TV Obernhausen",X61)))</formula>
    </cfRule>
    <cfRule type="containsText" dxfId="480" priority="326" operator="containsText" text="TV Vaihingen/Enz">
      <formula>NOT(ISERROR(SEARCH("TV Vaihingen/Enz",X61)))</formula>
    </cfRule>
    <cfRule type="containsText" dxfId="479" priority="327" operator="containsText" text="TV Heuchlingen">
      <formula>NOT(ISERROR(SEARCH("TV Heuchlingen",X61)))</formula>
    </cfRule>
    <cfRule type="containsText" dxfId="478" priority="328" operator="containsText" text="TSV Dennach">
      <formula>NOT(ISERROR(SEARCH("TSV Dennach",X61)))</formula>
    </cfRule>
    <cfRule type="containsText" dxfId="477" priority="329" operator="containsText" text="TSV Gärtringen">
      <formula>NOT(ISERROR(SEARCH("TSV Gärtringen",X61)))</formula>
    </cfRule>
    <cfRule type="containsText" dxfId="476" priority="330" operator="containsText" text="TSV Calw">
      <formula>NOT(ISERROR(SEARCH("TSV Calw",X61)))</formula>
    </cfRule>
    <cfRule type="containsText" dxfId="475" priority="331" operator="containsText" text="TV Stammheim">
      <formula>NOT(ISERROR(SEARCH("TV Stammheim",X61)))</formula>
    </cfRule>
    <cfRule type="containsText" dxfId="474" priority="332" operator="containsText" text="TG Biberach">
      <formula>NOT(ISERROR(SEARCH("TG Biberach",X61)))</formula>
    </cfRule>
  </conditionalFormatting>
  <conditionalFormatting sqref="X60">
    <cfRule type="containsText" dxfId="473" priority="316" operator="containsText" text="TV Obernhausen">
      <formula>NOT(ISERROR(SEARCH("TV Obernhausen",X60)))</formula>
    </cfRule>
    <cfRule type="containsText" dxfId="472" priority="317" operator="containsText" text="TV Vaihingen/Enz">
      <formula>NOT(ISERROR(SEARCH("TV Vaihingen/Enz",X60)))</formula>
    </cfRule>
    <cfRule type="containsText" dxfId="471" priority="318" operator="containsText" text="TV Heuchlingen">
      <formula>NOT(ISERROR(SEARCH("TV Heuchlingen",X60)))</formula>
    </cfRule>
    <cfRule type="containsText" dxfId="470" priority="319" operator="containsText" text="TSV Dennach">
      <formula>NOT(ISERROR(SEARCH("TSV Dennach",X60)))</formula>
    </cfRule>
    <cfRule type="containsText" dxfId="469" priority="320" operator="containsText" text="TSV Gärtringen">
      <formula>NOT(ISERROR(SEARCH("TSV Gärtringen",X60)))</formula>
    </cfRule>
    <cfRule type="containsText" dxfId="468" priority="321" operator="containsText" text="TSV Calw">
      <formula>NOT(ISERROR(SEARCH("TSV Calw",X60)))</formula>
    </cfRule>
    <cfRule type="containsText" dxfId="467" priority="322" operator="containsText" text="TV Stammheim">
      <formula>NOT(ISERROR(SEARCH("TV Stammheim",X60)))</formula>
    </cfRule>
    <cfRule type="containsText" dxfId="466" priority="323" operator="containsText" text="TG Biberach">
      <formula>NOT(ISERROR(SEARCH("TG Biberach",X60)))</formula>
    </cfRule>
  </conditionalFormatting>
  <conditionalFormatting sqref="K25">
    <cfRule type="containsText" dxfId="465" priority="307" operator="containsText" text="TV Obernhausen">
      <formula>NOT(ISERROR(SEARCH("TV Obernhausen",K25)))</formula>
    </cfRule>
    <cfRule type="containsText" dxfId="464" priority="308" operator="containsText" text="TV Vaihingen/Enz">
      <formula>NOT(ISERROR(SEARCH("TV Vaihingen/Enz",K25)))</formula>
    </cfRule>
    <cfRule type="containsText" dxfId="463" priority="309" operator="containsText" text="TV Heuchlingen">
      <formula>NOT(ISERROR(SEARCH("TV Heuchlingen",K25)))</formula>
    </cfRule>
    <cfRule type="containsText" dxfId="462" priority="310" operator="containsText" text="TSV Dennach">
      <formula>NOT(ISERROR(SEARCH("TSV Dennach",K25)))</formula>
    </cfRule>
    <cfRule type="containsText" dxfId="461" priority="311" operator="containsText" text="TSV Gärtringen">
      <formula>NOT(ISERROR(SEARCH("TSV Gärtringen",K25)))</formula>
    </cfRule>
    <cfRule type="containsText" dxfId="460" priority="312" operator="containsText" text="TSV Calw">
      <formula>NOT(ISERROR(SEARCH("TSV Calw",K25)))</formula>
    </cfRule>
    <cfRule type="containsText" dxfId="459" priority="313" operator="containsText" text="TV Stammheim">
      <formula>NOT(ISERROR(SEARCH("TV Stammheim",K25)))</formula>
    </cfRule>
    <cfRule type="containsText" dxfId="458" priority="314" operator="containsText" text="TG Biberach">
      <formula>NOT(ISERROR(SEARCH("TG Biberach",K25)))</formula>
    </cfRule>
  </conditionalFormatting>
  <conditionalFormatting sqref="K28">
    <cfRule type="containsText" dxfId="457" priority="298" operator="containsText" text="TV Obernhausen">
      <formula>NOT(ISERROR(SEARCH("TV Obernhausen",K28)))</formula>
    </cfRule>
    <cfRule type="containsText" dxfId="456" priority="299" operator="containsText" text="TV Vaihingen/Enz">
      <formula>NOT(ISERROR(SEARCH("TV Vaihingen/Enz",K28)))</formula>
    </cfRule>
    <cfRule type="containsText" dxfId="455" priority="300" operator="containsText" text="TV Heuchlingen">
      <formula>NOT(ISERROR(SEARCH("TV Heuchlingen",K28)))</formula>
    </cfRule>
    <cfRule type="containsText" dxfId="454" priority="301" operator="containsText" text="TSV Dennach">
      <formula>NOT(ISERROR(SEARCH("TSV Dennach",K28)))</formula>
    </cfRule>
    <cfRule type="containsText" dxfId="453" priority="302" operator="containsText" text="TSV Gärtringen">
      <formula>NOT(ISERROR(SEARCH("TSV Gärtringen",K28)))</formula>
    </cfRule>
    <cfRule type="containsText" dxfId="452" priority="303" operator="containsText" text="TSV Calw">
      <formula>NOT(ISERROR(SEARCH("TSV Calw",K28)))</formula>
    </cfRule>
    <cfRule type="containsText" dxfId="451" priority="304" operator="containsText" text="TV Stammheim">
      <formula>NOT(ISERROR(SEARCH("TV Stammheim",K28)))</formula>
    </cfRule>
    <cfRule type="containsText" dxfId="450" priority="305" operator="containsText" text="TG Biberach">
      <formula>NOT(ISERROR(SEARCH("TG Biberach",K28)))</formula>
    </cfRule>
  </conditionalFormatting>
  <conditionalFormatting sqref="P36:P46">
    <cfRule type="containsText" dxfId="449" priority="289" operator="containsText" text="TV Obernhausen">
      <formula>NOT(ISERROR(SEARCH("TV Obernhausen",P36)))</formula>
    </cfRule>
    <cfRule type="containsText" dxfId="448" priority="290" operator="containsText" text="TV Vaihingen/Enz">
      <formula>NOT(ISERROR(SEARCH("TV Vaihingen/Enz",P36)))</formula>
    </cfRule>
    <cfRule type="containsText" dxfId="447" priority="291" operator="containsText" text="TV Heuchlingen">
      <formula>NOT(ISERROR(SEARCH("TV Heuchlingen",P36)))</formula>
    </cfRule>
    <cfRule type="containsText" dxfId="446" priority="292" operator="containsText" text="TSV Dennach">
      <formula>NOT(ISERROR(SEARCH("TSV Dennach",P36)))</formula>
    </cfRule>
    <cfRule type="containsText" dxfId="445" priority="293" operator="containsText" text="TSV Gärtringen">
      <formula>NOT(ISERROR(SEARCH("TSV Gärtringen",P36)))</formula>
    </cfRule>
    <cfRule type="containsText" dxfId="444" priority="294" operator="containsText" text="TSV Calw">
      <formula>NOT(ISERROR(SEARCH("TSV Calw",P36)))</formula>
    </cfRule>
    <cfRule type="containsText" dxfId="443" priority="295" operator="containsText" text="TV Stammheim">
      <formula>NOT(ISERROR(SEARCH("TV Stammheim",P36)))</formula>
    </cfRule>
    <cfRule type="containsText" dxfId="442" priority="296" operator="containsText" text="TG Biberach">
      <formula>NOT(ISERROR(SEARCH("TG Biberach",P36)))</formula>
    </cfRule>
  </conditionalFormatting>
  <conditionalFormatting sqref="V36:V37">
    <cfRule type="containsText" dxfId="441" priority="280" operator="containsText" text="TV Obernhausen">
      <formula>NOT(ISERROR(SEARCH("TV Obernhausen",V36)))</formula>
    </cfRule>
    <cfRule type="containsText" dxfId="440" priority="281" operator="containsText" text="TV Vaihingen/Enz">
      <formula>NOT(ISERROR(SEARCH("TV Vaihingen/Enz",V36)))</formula>
    </cfRule>
    <cfRule type="containsText" dxfId="439" priority="282" operator="containsText" text="TV Heuchlingen">
      <formula>NOT(ISERROR(SEARCH("TV Heuchlingen",V36)))</formula>
    </cfRule>
    <cfRule type="containsText" dxfId="438" priority="283" operator="containsText" text="TSV Dennach">
      <formula>NOT(ISERROR(SEARCH("TSV Dennach",V36)))</formula>
    </cfRule>
    <cfRule type="containsText" dxfId="437" priority="284" operator="containsText" text="TSV Gärtringen">
      <formula>NOT(ISERROR(SEARCH("TSV Gärtringen",V36)))</formula>
    </cfRule>
    <cfRule type="containsText" dxfId="436" priority="285" operator="containsText" text="TSV Calw">
      <formula>NOT(ISERROR(SEARCH("TSV Calw",V36)))</formula>
    </cfRule>
    <cfRule type="containsText" dxfId="435" priority="286" operator="containsText" text="TV Stammheim">
      <formula>NOT(ISERROR(SEARCH("TV Stammheim",V36)))</formula>
    </cfRule>
    <cfRule type="containsText" dxfId="434" priority="287" operator="containsText" text="TG Biberach">
      <formula>NOT(ISERROR(SEARCH("TG Biberach",V36)))</formula>
    </cfRule>
  </conditionalFormatting>
  <conditionalFormatting sqref="V39:V40">
    <cfRule type="containsText" dxfId="433" priority="271" operator="containsText" text="TV Obernhausen">
      <formula>NOT(ISERROR(SEARCH("TV Obernhausen",V39)))</formula>
    </cfRule>
    <cfRule type="containsText" dxfId="432" priority="272" operator="containsText" text="TV Vaihingen/Enz">
      <formula>NOT(ISERROR(SEARCH("TV Vaihingen/Enz",V39)))</formula>
    </cfRule>
    <cfRule type="containsText" dxfId="431" priority="273" operator="containsText" text="TV Heuchlingen">
      <formula>NOT(ISERROR(SEARCH("TV Heuchlingen",V39)))</formula>
    </cfRule>
    <cfRule type="containsText" dxfId="430" priority="274" operator="containsText" text="TSV Dennach">
      <formula>NOT(ISERROR(SEARCH("TSV Dennach",V39)))</formula>
    </cfRule>
    <cfRule type="containsText" dxfId="429" priority="275" operator="containsText" text="TSV Gärtringen">
      <formula>NOT(ISERROR(SEARCH("TSV Gärtringen",V39)))</formula>
    </cfRule>
    <cfRule type="containsText" dxfId="428" priority="276" operator="containsText" text="TSV Calw">
      <formula>NOT(ISERROR(SEARCH("TSV Calw",V39)))</formula>
    </cfRule>
    <cfRule type="containsText" dxfId="427" priority="277" operator="containsText" text="TV Stammheim">
      <formula>NOT(ISERROR(SEARCH("TV Stammheim",V39)))</formula>
    </cfRule>
    <cfRule type="containsText" dxfId="426" priority="278" operator="containsText" text="TG Biberach">
      <formula>NOT(ISERROR(SEARCH("TG Biberach",V39)))</formula>
    </cfRule>
  </conditionalFormatting>
  <conditionalFormatting sqref="V42:V43">
    <cfRule type="containsText" dxfId="425" priority="262" operator="containsText" text="TV Obernhausen">
      <formula>NOT(ISERROR(SEARCH("TV Obernhausen",V42)))</formula>
    </cfRule>
    <cfRule type="containsText" dxfId="424" priority="263" operator="containsText" text="TV Vaihingen/Enz">
      <formula>NOT(ISERROR(SEARCH("TV Vaihingen/Enz",V42)))</formula>
    </cfRule>
    <cfRule type="containsText" dxfId="423" priority="264" operator="containsText" text="TV Heuchlingen">
      <formula>NOT(ISERROR(SEARCH("TV Heuchlingen",V42)))</formula>
    </cfRule>
    <cfRule type="containsText" dxfId="422" priority="265" operator="containsText" text="TSV Dennach">
      <formula>NOT(ISERROR(SEARCH("TSV Dennach",V42)))</formula>
    </cfRule>
    <cfRule type="containsText" dxfId="421" priority="266" operator="containsText" text="TSV Gärtringen">
      <formula>NOT(ISERROR(SEARCH("TSV Gärtringen",V42)))</formula>
    </cfRule>
    <cfRule type="containsText" dxfId="420" priority="267" operator="containsText" text="TSV Calw">
      <formula>NOT(ISERROR(SEARCH("TSV Calw",V42)))</formula>
    </cfRule>
    <cfRule type="containsText" dxfId="419" priority="268" operator="containsText" text="TV Stammheim">
      <formula>NOT(ISERROR(SEARCH("TV Stammheim",V42)))</formula>
    </cfRule>
    <cfRule type="containsText" dxfId="418" priority="269" operator="containsText" text="TG Biberach">
      <formula>NOT(ISERROR(SEARCH("TG Biberach",V42)))</formula>
    </cfRule>
  </conditionalFormatting>
  <conditionalFormatting sqref="V45:V46">
    <cfRule type="containsText" dxfId="417" priority="253" operator="containsText" text="TV Obernhausen">
      <formula>NOT(ISERROR(SEARCH("TV Obernhausen",V45)))</formula>
    </cfRule>
    <cfRule type="containsText" dxfId="416" priority="254" operator="containsText" text="TV Vaihingen/Enz">
      <formula>NOT(ISERROR(SEARCH("TV Vaihingen/Enz",V45)))</formula>
    </cfRule>
    <cfRule type="containsText" dxfId="415" priority="255" operator="containsText" text="TV Heuchlingen">
      <formula>NOT(ISERROR(SEARCH("TV Heuchlingen",V45)))</formula>
    </cfRule>
    <cfRule type="containsText" dxfId="414" priority="256" operator="containsText" text="TSV Dennach">
      <formula>NOT(ISERROR(SEARCH("TSV Dennach",V45)))</formula>
    </cfRule>
    <cfRule type="containsText" dxfId="413" priority="257" operator="containsText" text="TSV Gärtringen">
      <formula>NOT(ISERROR(SEARCH("TSV Gärtringen",V45)))</formula>
    </cfRule>
    <cfRule type="containsText" dxfId="412" priority="258" operator="containsText" text="TSV Calw">
      <formula>NOT(ISERROR(SEARCH("TSV Calw",V45)))</formula>
    </cfRule>
    <cfRule type="containsText" dxfId="411" priority="259" operator="containsText" text="TV Stammheim">
      <formula>NOT(ISERROR(SEARCH("TV Stammheim",V45)))</formula>
    </cfRule>
    <cfRule type="containsText" dxfId="410" priority="260" operator="containsText" text="TG Biberach">
      <formula>NOT(ISERROR(SEARCH("TG Biberach",V45)))</formula>
    </cfRule>
  </conditionalFormatting>
  <conditionalFormatting sqref="A52:B52">
    <cfRule type="containsText" dxfId="409" priority="226" operator="containsText" text="TV Obernhausen">
      <formula>NOT(ISERROR(SEARCH("TV Obernhausen",A52)))</formula>
    </cfRule>
    <cfRule type="containsText" dxfId="408" priority="227" operator="containsText" text="TV Vaihingen/Enz">
      <formula>NOT(ISERROR(SEARCH("TV Vaihingen/Enz",A52)))</formula>
    </cfRule>
    <cfRule type="containsText" dxfId="407" priority="228" operator="containsText" text="TV Heuchlingen">
      <formula>NOT(ISERROR(SEARCH("TV Heuchlingen",A52)))</formula>
    </cfRule>
    <cfRule type="containsText" dxfId="406" priority="229" operator="containsText" text="TSV Dennach">
      <formula>NOT(ISERROR(SEARCH("TSV Dennach",A52)))</formula>
    </cfRule>
    <cfRule type="containsText" dxfId="405" priority="230" operator="containsText" text="TSV Gärtringen">
      <formula>NOT(ISERROR(SEARCH("TSV Gärtringen",A52)))</formula>
    </cfRule>
    <cfRule type="containsText" dxfId="404" priority="231" operator="containsText" text="TSV Calw">
      <formula>NOT(ISERROR(SEARCH("TSV Calw",A52)))</formula>
    </cfRule>
    <cfRule type="containsText" dxfId="403" priority="232" operator="containsText" text="TV Stammheim">
      <formula>NOT(ISERROR(SEARCH("TV Stammheim",A52)))</formula>
    </cfRule>
    <cfRule type="containsText" dxfId="402" priority="233" operator="containsText" text="TG Biberach">
      <formula>NOT(ISERROR(SEARCH("TG Biberach",A52)))</formula>
    </cfRule>
  </conditionalFormatting>
  <conditionalFormatting sqref="G53:J61">
    <cfRule type="containsText" dxfId="401" priority="235" operator="containsText" text="TV Obernhausen">
      <formula>NOT(ISERROR(SEARCH("TV Obernhausen",G53)))</formula>
    </cfRule>
    <cfRule type="containsText" dxfId="400" priority="236" operator="containsText" text="TV Vaihingen/Enz">
      <formula>NOT(ISERROR(SEARCH("TV Vaihingen/Enz",G53)))</formula>
    </cfRule>
    <cfRule type="containsText" dxfId="399" priority="237" operator="containsText" text="TV Heuchlingen">
      <formula>NOT(ISERROR(SEARCH("TV Heuchlingen",G53)))</formula>
    </cfRule>
    <cfRule type="containsText" dxfId="398" priority="238" operator="containsText" text="TSV Dennach">
      <formula>NOT(ISERROR(SEARCH("TSV Dennach",G53)))</formula>
    </cfRule>
    <cfRule type="containsText" dxfId="397" priority="239" operator="containsText" text="TSV Gärtringen">
      <formula>NOT(ISERROR(SEARCH("TSV Gärtringen",G53)))</formula>
    </cfRule>
    <cfRule type="containsText" dxfId="396" priority="240" operator="containsText" text="TSV Calw">
      <formula>NOT(ISERROR(SEARCH("TSV Calw",G53)))</formula>
    </cfRule>
    <cfRule type="containsText" dxfId="395" priority="241" operator="containsText" text="TV Stammheim">
      <formula>NOT(ISERROR(SEARCH("TV Stammheim",G53)))</formula>
    </cfRule>
    <cfRule type="containsText" dxfId="394" priority="242" operator="containsText" text="TG Biberach">
      <formula>NOT(ISERROR(SEARCH("TG Biberach",G53)))</formula>
    </cfRule>
  </conditionalFormatting>
  <conditionalFormatting sqref="A61">
    <cfRule type="containsText" dxfId="393" priority="73" operator="containsText" text="TV Obernhausen">
      <formula>NOT(ISERROR(SEARCH("TV Obernhausen",A61)))</formula>
    </cfRule>
    <cfRule type="containsText" dxfId="392" priority="74" operator="containsText" text="TV Vaihingen/Enz">
      <formula>NOT(ISERROR(SEARCH("TV Vaihingen/Enz",A61)))</formula>
    </cfRule>
    <cfRule type="containsText" dxfId="391" priority="75" operator="containsText" text="TV Heuchlingen">
      <formula>NOT(ISERROR(SEARCH("TV Heuchlingen",A61)))</formula>
    </cfRule>
    <cfRule type="containsText" dxfId="390" priority="76" operator="containsText" text="TSV Dennach">
      <formula>NOT(ISERROR(SEARCH("TSV Dennach",A61)))</formula>
    </cfRule>
    <cfRule type="containsText" dxfId="389" priority="77" operator="containsText" text="TSV Gärtringen">
      <formula>NOT(ISERROR(SEARCH("TSV Gärtringen",A61)))</formula>
    </cfRule>
    <cfRule type="containsText" dxfId="388" priority="78" operator="containsText" text="TSV Calw">
      <formula>NOT(ISERROR(SEARCH("TSV Calw",A61)))</formula>
    </cfRule>
    <cfRule type="containsText" dxfId="387" priority="79" operator="containsText" text="TV Stammheim">
      <formula>NOT(ISERROR(SEARCH("TV Stammheim",A61)))</formula>
    </cfRule>
    <cfRule type="containsText" dxfId="386" priority="80" operator="containsText" text="TG Biberach">
      <formula>NOT(ISERROR(SEARCH("TG Biberach",A61)))</formula>
    </cfRule>
  </conditionalFormatting>
  <conditionalFormatting sqref="A54">
    <cfRule type="containsText" dxfId="385" priority="136" operator="containsText" text="TV Obernhausen">
      <formula>NOT(ISERROR(SEARCH("TV Obernhausen",A54)))</formula>
    </cfRule>
    <cfRule type="containsText" dxfId="384" priority="137" operator="containsText" text="TV Vaihingen/Enz">
      <formula>NOT(ISERROR(SEARCH("TV Vaihingen/Enz",A54)))</formula>
    </cfRule>
    <cfRule type="containsText" dxfId="383" priority="138" operator="containsText" text="TV Heuchlingen">
      <formula>NOT(ISERROR(SEARCH("TV Heuchlingen",A54)))</formula>
    </cfRule>
    <cfRule type="containsText" dxfId="382" priority="139" operator="containsText" text="TSV Dennach">
      <formula>NOT(ISERROR(SEARCH("TSV Dennach",A54)))</formula>
    </cfRule>
    <cfRule type="containsText" dxfId="381" priority="140" operator="containsText" text="TSV Gärtringen">
      <formula>NOT(ISERROR(SEARCH("TSV Gärtringen",A54)))</formula>
    </cfRule>
    <cfRule type="containsText" dxfId="380" priority="141" operator="containsText" text="TSV Calw">
      <formula>NOT(ISERROR(SEARCH("TSV Calw",A54)))</formula>
    </cfRule>
    <cfRule type="containsText" dxfId="379" priority="142" operator="containsText" text="TV Stammheim">
      <formula>NOT(ISERROR(SEARCH("TV Stammheim",A54)))</formula>
    </cfRule>
    <cfRule type="containsText" dxfId="378" priority="143" operator="containsText" text="TG Biberach">
      <formula>NOT(ISERROR(SEARCH("TG Biberach",A54)))</formula>
    </cfRule>
  </conditionalFormatting>
  <conditionalFormatting sqref="A55">
    <cfRule type="containsText" dxfId="377" priority="127" operator="containsText" text="TV Obernhausen">
      <formula>NOT(ISERROR(SEARCH("TV Obernhausen",A55)))</formula>
    </cfRule>
    <cfRule type="containsText" dxfId="376" priority="128" operator="containsText" text="TV Vaihingen/Enz">
      <formula>NOT(ISERROR(SEARCH("TV Vaihingen/Enz",A55)))</formula>
    </cfRule>
    <cfRule type="containsText" dxfId="375" priority="129" operator="containsText" text="TV Heuchlingen">
      <formula>NOT(ISERROR(SEARCH("TV Heuchlingen",A55)))</formula>
    </cfRule>
    <cfRule type="containsText" dxfId="374" priority="130" operator="containsText" text="TSV Dennach">
      <formula>NOT(ISERROR(SEARCH("TSV Dennach",A55)))</formula>
    </cfRule>
    <cfRule type="containsText" dxfId="373" priority="131" operator="containsText" text="TSV Gärtringen">
      <formula>NOT(ISERROR(SEARCH("TSV Gärtringen",A55)))</formula>
    </cfRule>
    <cfRule type="containsText" dxfId="372" priority="132" operator="containsText" text="TSV Calw">
      <formula>NOT(ISERROR(SEARCH("TSV Calw",A55)))</formula>
    </cfRule>
    <cfRule type="containsText" dxfId="371" priority="133" operator="containsText" text="TV Stammheim">
      <formula>NOT(ISERROR(SEARCH("TV Stammheim",A55)))</formula>
    </cfRule>
    <cfRule type="containsText" dxfId="370" priority="134" operator="containsText" text="TG Biberach">
      <formula>NOT(ISERROR(SEARCH("TG Biberach",A55)))</formula>
    </cfRule>
  </conditionalFormatting>
  <conditionalFormatting sqref="A56">
    <cfRule type="containsText" dxfId="369" priority="118" operator="containsText" text="TV Obernhausen">
      <formula>NOT(ISERROR(SEARCH("TV Obernhausen",A56)))</formula>
    </cfRule>
    <cfRule type="containsText" dxfId="368" priority="119" operator="containsText" text="TV Vaihingen/Enz">
      <formula>NOT(ISERROR(SEARCH("TV Vaihingen/Enz",A56)))</formula>
    </cfRule>
    <cfRule type="containsText" dxfId="367" priority="120" operator="containsText" text="TV Heuchlingen">
      <formula>NOT(ISERROR(SEARCH("TV Heuchlingen",A56)))</formula>
    </cfRule>
    <cfRule type="containsText" dxfId="366" priority="121" operator="containsText" text="TSV Dennach">
      <formula>NOT(ISERROR(SEARCH("TSV Dennach",A56)))</formula>
    </cfRule>
    <cfRule type="containsText" dxfId="365" priority="122" operator="containsText" text="TSV Gärtringen">
      <formula>NOT(ISERROR(SEARCH("TSV Gärtringen",A56)))</formula>
    </cfRule>
    <cfRule type="containsText" dxfId="364" priority="123" operator="containsText" text="TSV Calw">
      <formula>NOT(ISERROR(SEARCH("TSV Calw",A56)))</formula>
    </cfRule>
    <cfRule type="containsText" dxfId="363" priority="124" operator="containsText" text="TV Stammheim">
      <formula>NOT(ISERROR(SEARCH("TV Stammheim",A56)))</formula>
    </cfRule>
    <cfRule type="containsText" dxfId="362" priority="125" operator="containsText" text="TG Biberach">
      <formula>NOT(ISERROR(SEARCH("TG Biberach",A56)))</formula>
    </cfRule>
  </conditionalFormatting>
  <conditionalFormatting sqref="A57">
    <cfRule type="containsText" dxfId="361" priority="109" operator="containsText" text="TV Obernhausen">
      <formula>NOT(ISERROR(SEARCH("TV Obernhausen",A57)))</formula>
    </cfRule>
    <cfRule type="containsText" dxfId="360" priority="110" operator="containsText" text="TV Vaihingen/Enz">
      <formula>NOT(ISERROR(SEARCH("TV Vaihingen/Enz",A57)))</formula>
    </cfRule>
    <cfRule type="containsText" dxfId="359" priority="111" operator="containsText" text="TV Heuchlingen">
      <formula>NOT(ISERROR(SEARCH("TV Heuchlingen",A57)))</formula>
    </cfRule>
    <cfRule type="containsText" dxfId="358" priority="112" operator="containsText" text="TSV Dennach">
      <formula>NOT(ISERROR(SEARCH("TSV Dennach",A57)))</formula>
    </cfRule>
    <cfRule type="containsText" dxfId="357" priority="113" operator="containsText" text="TSV Gärtringen">
      <formula>NOT(ISERROR(SEARCH("TSV Gärtringen",A57)))</formula>
    </cfRule>
    <cfRule type="containsText" dxfId="356" priority="114" operator="containsText" text="TSV Calw">
      <formula>NOT(ISERROR(SEARCH("TSV Calw",A57)))</formula>
    </cfRule>
    <cfRule type="containsText" dxfId="355" priority="115" operator="containsText" text="TV Stammheim">
      <formula>NOT(ISERROR(SEARCH("TV Stammheim",A57)))</formula>
    </cfRule>
    <cfRule type="containsText" dxfId="354" priority="116" operator="containsText" text="TG Biberach">
      <formula>NOT(ISERROR(SEARCH("TG Biberach",A57)))</formula>
    </cfRule>
  </conditionalFormatting>
  <conditionalFormatting sqref="A58">
    <cfRule type="containsText" dxfId="353" priority="100" operator="containsText" text="TV Obernhausen">
      <formula>NOT(ISERROR(SEARCH("TV Obernhausen",A58)))</formula>
    </cfRule>
    <cfRule type="containsText" dxfId="352" priority="101" operator="containsText" text="TV Vaihingen/Enz">
      <formula>NOT(ISERROR(SEARCH("TV Vaihingen/Enz",A58)))</formula>
    </cfRule>
    <cfRule type="containsText" dxfId="351" priority="102" operator="containsText" text="TV Heuchlingen">
      <formula>NOT(ISERROR(SEARCH("TV Heuchlingen",A58)))</formula>
    </cfRule>
    <cfRule type="containsText" dxfId="350" priority="103" operator="containsText" text="TSV Dennach">
      <formula>NOT(ISERROR(SEARCH("TSV Dennach",A58)))</formula>
    </cfRule>
    <cfRule type="containsText" dxfId="349" priority="104" operator="containsText" text="TSV Gärtringen">
      <formula>NOT(ISERROR(SEARCH("TSV Gärtringen",A58)))</formula>
    </cfRule>
    <cfRule type="containsText" dxfId="348" priority="105" operator="containsText" text="TSV Calw">
      <formula>NOT(ISERROR(SEARCH("TSV Calw",A58)))</formula>
    </cfRule>
    <cfRule type="containsText" dxfId="347" priority="106" operator="containsText" text="TV Stammheim">
      <formula>NOT(ISERROR(SEARCH("TV Stammheim",A58)))</formula>
    </cfRule>
    <cfRule type="containsText" dxfId="346" priority="107" operator="containsText" text="TG Biberach">
      <formula>NOT(ISERROR(SEARCH("TG Biberach",A58)))</formula>
    </cfRule>
  </conditionalFormatting>
  <conditionalFormatting sqref="A59">
    <cfRule type="containsText" dxfId="345" priority="91" operator="containsText" text="TV Obernhausen">
      <formula>NOT(ISERROR(SEARCH("TV Obernhausen",A59)))</formula>
    </cfRule>
    <cfRule type="containsText" dxfId="344" priority="92" operator="containsText" text="TV Vaihingen/Enz">
      <formula>NOT(ISERROR(SEARCH("TV Vaihingen/Enz",A59)))</formula>
    </cfRule>
    <cfRule type="containsText" dxfId="343" priority="93" operator="containsText" text="TV Heuchlingen">
      <formula>NOT(ISERROR(SEARCH("TV Heuchlingen",A59)))</formula>
    </cfRule>
    <cfRule type="containsText" dxfId="342" priority="94" operator="containsText" text="TSV Dennach">
      <formula>NOT(ISERROR(SEARCH("TSV Dennach",A59)))</formula>
    </cfRule>
    <cfRule type="containsText" dxfId="341" priority="95" operator="containsText" text="TSV Gärtringen">
      <formula>NOT(ISERROR(SEARCH("TSV Gärtringen",A59)))</formula>
    </cfRule>
    <cfRule type="containsText" dxfId="340" priority="96" operator="containsText" text="TSV Calw">
      <formula>NOT(ISERROR(SEARCH("TSV Calw",A59)))</formula>
    </cfRule>
    <cfRule type="containsText" dxfId="339" priority="97" operator="containsText" text="TV Stammheim">
      <formula>NOT(ISERROR(SEARCH("TV Stammheim",A59)))</formula>
    </cfRule>
    <cfRule type="containsText" dxfId="338" priority="98" operator="containsText" text="TG Biberach">
      <formula>NOT(ISERROR(SEARCH("TG Biberach",A59)))</formula>
    </cfRule>
  </conditionalFormatting>
  <conditionalFormatting sqref="A60">
    <cfRule type="containsText" dxfId="337" priority="82" operator="containsText" text="TV Obernhausen">
      <formula>NOT(ISERROR(SEARCH("TV Obernhausen",A60)))</formula>
    </cfRule>
    <cfRule type="containsText" dxfId="336" priority="83" operator="containsText" text="TV Vaihingen/Enz">
      <formula>NOT(ISERROR(SEARCH("TV Vaihingen/Enz",A60)))</formula>
    </cfRule>
    <cfRule type="containsText" dxfId="335" priority="84" operator="containsText" text="TV Heuchlingen">
      <formula>NOT(ISERROR(SEARCH("TV Heuchlingen",A60)))</formula>
    </cfRule>
    <cfRule type="containsText" dxfId="334" priority="85" operator="containsText" text="TSV Dennach">
      <formula>NOT(ISERROR(SEARCH("TSV Dennach",A60)))</formula>
    </cfRule>
    <cfRule type="containsText" dxfId="333" priority="86" operator="containsText" text="TSV Gärtringen">
      <formula>NOT(ISERROR(SEARCH("TSV Gärtringen",A60)))</formula>
    </cfRule>
    <cfRule type="containsText" dxfId="332" priority="87" operator="containsText" text="TSV Calw">
      <formula>NOT(ISERROR(SEARCH("TSV Calw",A60)))</formula>
    </cfRule>
    <cfRule type="containsText" dxfId="331" priority="88" operator="containsText" text="TV Stammheim">
      <formula>NOT(ISERROR(SEARCH("TV Stammheim",A60)))</formula>
    </cfRule>
    <cfRule type="containsText" dxfId="330" priority="89" operator="containsText" text="TG Biberach">
      <formula>NOT(ISERROR(SEARCH("TG Biberach",A60)))</formula>
    </cfRule>
  </conditionalFormatting>
  <conditionalFormatting sqref="F62">
    <cfRule type="containsText" dxfId="329" priority="64" operator="containsText" text="TV Obernhausen">
      <formula>NOT(ISERROR(SEARCH("TV Obernhausen",F62)))</formula>
    </cfRule>
    <cfRule type="containsText" dxfId="328" priority="65" operator="containsText" text="TV Vaihingen/Enz">
      <formula>NOT(ISERROR(SEARCH("TV Vaihingen/Enz",F62)))</formula>
    </cfRule>
    <cfRule type="containsText" dxfId="327" priority="66" operator="containsText" text="TV Heuchlingen">
      <formula>NOT(ISERROR(SEARCH("TV Heuchlingen",F62)))</formula>
    </cfRule>
    <cfRule type="containsText" dxfId="326" priority="67" operator="containsText" text="TSV Dennach">
      <formula>NOT(ISERROR(SEARCH("TSV Dennach",F62)))</formula>
    </cfRule>
    <cfRule type="containsText" dxfId="325" priority="68" operator="containsText" text="TSV Gärtringen">
      <formula>NOT(ISERROR(SEARCH("TSV Gärtringen",F62)))</formula>
    </cfRule>
    <cfRule type="containsText" dxfId="324" priority="69" operator="containsText" text="TSV Calw">
      <formula>NOT(ISERROR(SEARCH("TSV Calw",F62)))</formula>
    </cfRule>
    <cfRule type="containsText" dxfId="323" priority="70" operator="containsText" text="TV Stammheim">
      <formula>NOT(ISERROR(SEARCH("TV Stammheim",F62)))</formula>
    </cfRule>
    <cfRule type="containsText" dxfId="322" priority="71" operator="containsText" text="TG Biberach">
      <formula>NOT(ISERROR(SEARCH("TG Biberach",F62)))</formula>
    </cfRule>
  </conditionalFormatting>
  <conditionalFormatting sqref="G62:Z62">
    <cfRule type="containsText" dxfId="321" priority="28" operator="containsText" text="TV Obernhausen">
      <formula>NOT(ISERROR(SEARCH("TV Obernhausen",G62)))</formula>
    </cfRule>
    <cfRule type="containsText" dxfId="320" priority="29" operator="containsText" text="TV Vaihingen/Enz">
      <formula>NOT(ISERROR(SEARCH("TV Vaihingen/Enz",G62)))</formula>
    </cfRule>
    <cfRule type="containsText" dxfId="319" priority="30" operator="containsText" text="TV Heuchlingen">
      <formula>NOT(ISERROR(SEARCH("TV Heuchlingen",G62)))</formula>
    </cfRule>
    <cfRule type="containsText" dxfId="318" priority="31" operator="containsText" text="TSV Dennach">
      <formula>NOT(ISERROR(SEARCH("TSV Dennach",G62)))</formula>
    </cfRule>
    <cfRule type="containsText" dxfId="317" priority="32" operator="containsText" text="TSV Gärtringen">
      <formula>NOT(ISERROR(SEARCH("TSV Gärtringen",G62)))</formula>
    </cfRule>
    <cfRule type="containsText" dxfId="316" priority="33" operator="containsText" text="TSV Calw">
      <formula>NOT(ISERROR(SEARCH("TSV Calw",G62)))</formula>
    </cfRule>
    <cfRule type="containsText" dxfId="315" priority="34" operator="containsText" text="TV Stammheim">
      <formula>NOT(ISERROR(SEARCH("TV Stammheim",G62)))</formula>
    </cfRule>
    <cfRule type="containsText" dxfId="314" priority="35" operator="containsText" text="TG Biberach">
      <formula>NOT(ISERROR(SEARCH("TG Biberach",G62)))</formula>
    </cfRule>
  </conditionalFormatting>
  <conditionalFormatting sqref="AA52:AA62">
    <cfRule type="containsText" dxfId="313" priority="19" operator="containsText" text="TV Obernhausen">
      <formula>NOT(ISERROR(SEARCH("TV Obernhausen",AA52)))</formula>
    </cfRule>
    <cfRule type="containsText" dxfId="312" priority="20" operator="containsText" text="TV Vaihingen/Enz">
      <formula>NOT(ISERROR(SEARCH("TV Vaihingen/Enz",AA52)))</formula>
    </cfRule>
    <cfRule type="containsText" dxfId="311" priority="21" operator="containsText" text="TV Heuchlingen">
      <formula>NOT(ISERROR(SEARCH("TV Heuchlingen",AA52)))</formula>
    </cfRule>
    <cfRule type="containsText" dxfId="310" priority="22" operator="containsText" text="TSV Dennach">
      <formula>NOT(ISERROR(SEARCH("TSV Dennach",AA52)))</formula>
    </cfRule>
    <cfRule type="containsText" dxfId="309" priority="23" operator="containsText" text="TSV Gärtringen">
      <formula>NOT(ISERROR(SEARCH("TSV Gärtringen",AA52)))</formula>
    </cfRule>
    <cfRule type="containsText" dxfId="308" priority="24" operator="containsText" text="TSV Calw">
      <formula>NOT(ISERROR(SEARCH("TSV Calw",AA52)))</formula>
    </cfRule>
    <cfRule type="containsText" dxfId="307" priority="25" operator="containsText" text="TV Stammheim">
      <formula>NOT(ISERROR(SEARCH("TV Stammheim",AA52)))</formula>
    </cfRule>
    <cfRule type="containsText" dxfId="306" priority="26" operator="containsText" text="TG Biberach">
      <formula>NOT(ISERROR(SEARCH("TG Biberach",AA52)))</formula>
    </cfRule>
  </conditionalFormatting>
  <conditionalFormatting sqref="G52">
    <cfRule type="containsText" dxfId="305" priority="10" operator="containsText" text="TV Obernhausen">
      <formula>NOT(ISERROR(SEARCH("TV Obernhausen",G52)))</formula>
    </cfRule>
    <cfRule type="containsText" dxfId="304" priority="11" operator="containsText" text="TV Vaihingen/Enz">
      <formula>NOT(ISERROR(SEARCH("TV Vaihingen/Enz",G52)))</formula>
    </cfRule>
    <cfRule type="containsText" dxfId="303" priority="12" operator="containsText" text="TV Heuchlingen">
      <formula>NOT(ISERROR(SEARCH("TV Heuchlingen",G52)))</formula>
    </cfRule>
    <cfRule type="containsText" dxfId="302" priority="13" operator="containsText" text="TSV Dennach">
      <formula>NOT(ISERROR(SEARCH("TSV Dennach",G52)))</formula>
    </cfRule>
    <cfRule type="containsText" dxfId="301" priority="14" operator="containsText" text="TSV Gärtringen">
      <formula>NOT(ISERROR(SEARCH("TSV Gärtringen",G52)))</formula>
    </cfRule>
    <cfRule type="containsText" dxfId="300" priority="15" operator="containsText" text="TSV Calw">
      <formula>NOT(ISERROR(SEARCH("TSV Calw",G52)))</formula>
    </cfRule>
    <cfRule type="containsText" dxfId="299" priority="16" operator="containsText" text="TV Stammheim">
      <formula>NOT(ISERROR(SEARCH("TV Stammheim",G52)))</formula>
    </cfRule>
    <cfRule type="containsText" dxfId="298" priority="17" operator="containsText" text="TG Biberach">
      <formula>NOT(ISERROR(SEARCH("TG Biberach",G52)))</formula>
    </cfRule>
  </conditionalFormatting>
  <conditionalFormatting sqref="K52">
    <cfRule type="containsText" dxfId="297" priority="1" operator="containsText" text="TV Obernhausen">
      <formula>NOT(ISERROR(SEARCH("TV Obernhausen",K52)))</formula>
    </cfRule>
    <cfRule type="containsText" dxfId="296" priority="2" operator="containsText" text="TV Vaihingen/Enz">
      <formula>NOT(ISERROR(SEARCH("TV Vaihingen/Enz",K52)))</formula>
    </cfRule>
    <cfRule type="containsText" dxfId="295" priority="3" operator="containsText" text="TV Heuchlingen">
      <formula>NOT(ISERROR(SEARCH("TV Heuchlingen",K52)))</formula>
    </cfRule>
    <cfRule type="containsText" dxfId="294" priority="4" operator="containsText" text="TSV Dennach">
      <formula>NOT(ISERROR(SEARCH("TSV Dennach",K52)))</formula>
    </cfRule>
    <cfRule type="containsText" dxfId="293" priority="5" operator="containsText" text="TSV Gärtringen">
      <formula>NOT(ISERROR(SEARCH("TSV Gärtringen",K52)))</formula>
    </cfRule>
    <cfRule type="containsText" dxfId="292" priority="6" operator="containsText" text="TSV Calw">
      <formula>NOT(ISERROR(SEARCH("TSV Calw",K52)))</formula>
    </cfRule>
    <cfRule type="containsText" dxfId="291" priority="7" operator="containsText" text="TV Stammheim">
      <formula>NOT(ISERROR(SEARCH("TV Stammheim",K52)))</formula>
    </cfRule>
    <cfRule type="containsText" dxfId="290" priority="8" operator="containsText" text="TG Biberach">
      <formula>NOT(ISERROR(SEARCH("TG Biberach",K52)))</formula>
    </cfRule>
  </conditionalFormatting>
  <hyperlinks>
    <hyperlink ref="E2" r:id="rId1" display="TSV Calw: Sportplatz am Aischbachweg, Aischbachweg, 75365 Calw"/>
  </hyperlinks>
  <pageMargins left="0.29527559055118113" right="0.29527559055118113" top="0.98425196850393704" bottom="0.98425196850393704" header="0.51181102362204722" footer="0.51181102362204722"/>
  <pageSetup paperSize="9" scale="86" orientation="portrait" horizontalDpi="300" verticalDpi="300" r:id="rId2"/>
  <headerFooter alignWithMargins="0">
    <oddHeader>&amp;C&amp;"-,Standard"&amp;18Spielplan Feldsaison 2018 der U18 weiblich 
&amp;14Vorrunde 2. Spieltag</oddHeader>
    <oddFooter>&amp;LFeldsaison 2018 U18 weiblich&amp;CSeite &amp;P&amp;RErstellt am: &amp;D</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405" operator="containsText" id="{6D997421-1735-4C0F-BA69-1769C8CFD0AD}">
            <xm:f>NOT(ISERROR(SEARCH($E$12,A11)))</xm:f>
            <xm:f>$E$12</xm:f>
            <x14:dxf>
              <font>
                <color auto="1"/>
              </font>
              <fill>
                <patternFill>
                  <bgColor theme="4"/>
                </patternFill>
              </fill>
            </x14:dxf>
          </x14:cfRule>
          <xm:sqref>A11:AA12 B26:AA26 A24:G25 A29:AA29 B27:G28 A32:AA32 A30:G31 A35:AA35 A33:G34 A38:O38 A36:G37 A41:O41 A39:G40 A44:O44 A42:G43 A47:AA47 A45:G46 A48:G49 W36:AA46 J24:K24 N24:AA25 J27:K27 J30:K31 J33:K34 J36:K37 N36:O37 J39:K40 N39:O40 J42:K43 N42:O43 J45:K46 N45:O46 J48:K49 A50:AA51 A18:AA23 A13:H17 J13:AA17 A26:A28 J25 J28 Q36:U46 N27:AA28 N30:AA31 N33:AA34 N48:AA49 O53:X53 K53:N61 A53 O54:W61 C52:F61 O52:P52 S52:T52 W52:X52</xm:sqref>
        </x14:conditionalFormatting>
        <x14:conditionalFormatting xmlns:xm="http://schemas.microsoft.com/office/excel/2006/main">
          <x14:cfRule type="containsText" priority="396" operator="containsText" id="{E6C53C70-4ECD-42F7-BDC7-298962CFC13A}">
            <xm:f>NOT(ISERROR(SEARCH($E$12,V38)))</xm:f>
            <xm:f>$E$12</xm:f>
            <x14:dxf>
              <font>
                <color rgb="FF9C0006"/>
              </font>
              <fill>
                <patternFill>
                  <bgColor rgb="FFFFC7CE"/>
                </patternFill>
              </fill>
            </x14:dxf>
          </x14:cfRule>
          <xm:sqref>V38 V41 V44</xm:sqref>
        </x14:conditionalFormatting>
        <x14:conditionalFormatting xmlns:xm="http://schemas.microsoft.com/office/excel/2006/main">
          <x14:cfRule type="containsText" priority="387" operator="containsText" id="{8D6F0179-6000-4B88-9948-60E0E64A1166}">
            <xm:f>NOT(ISERROR(SEARCH($E$12,X54)))</xm:f>
            <xm:f>$E$12</xm:f>
            <x14:dxf>
              <font>
                <color rgb="FF9C0006"/>
              </font>
              <fill>
                <patternFill>
                  <bgColor rgb="FFFFC7CE"/>
                </patternFill>
              </fill>
            </x14:dxf>
          </x14:cfRule>
          <xm:sqref>X54</xm:sqref>
        </x14:conditionalFormatting>
        <x14:conditionalFormatting xmlns:xm="http://schemas.microsoft.com/office/excel/2006/main">
          <x14:cfRule type="containsText" priority="378" operator="containsText" id="{28616C40-71CF-4CA4-8AF2-3149904CFD22}">
            <xm:f>NOT(ISERROR(SEARCH($E$12,X55)))</xm:f>
            <xm:f>$E$12</xm:f>
            <x14:dxf>
              <font>
                <color rgb="FF9C0006"/>
              </font>
              <fill>
                <patternFill>
                  <bgColor rgb="FFFFC7CE"/>
                </patternFill>
              </fill>
            </x14:dxf>
          </x14:cfRule>
          <xm:sqref>X55</xm:sqref>
        </x14:conditionalFormatting>
        <x14:conditionalFormatting xmlns:xm="http://schemas.microsoft.com/office/excel/2006/main">
          <x14:cfRule type="containsText" priority="369" operator="containsText" id="{5B3BEAC9-6A05-4C99-BDEF-4BD741BB313E}">
            <xm:f>NOT(ISERROR(SEARCH($E$12,X56)))</xm:f>
            <xm:f>$E$12</xm:f>
            <x14:dxf>
              <font>
                <color rgb="FF9C0006"/>
              </font>
              <fill>
                <patternFill>
                  <bgColor rgb="FFFFC7CE"/>
                </patternFill>
              </fill>
            </x14:dxf>
          </x14:cfRule>
          <xm:sqref>X56</xm:sqref>
        </x14:conditionalFormatting>
        <x14:conditionalFormatting xmlns:xm="http://schemas.microsoft.com/office/excel/2006/main">
          <x14:cfRule type="containsText" priority="360" operator="containsText" id="{8A1FDC56-66EA-46CF-95F4-039F1AC31454}">
            <xm:f>NOT(ISERROR(SEARCH($E$12,X57)))</xm:f>
            <xm:f>$E$12</xm:f>
            <x14:dxf>
              <font>
                <color rgb="FF9C0006"/>
              </font>
              <fill>
                <patternFill>
                  <bgColor rgb="FFFFC7CE"/>
                </patternFill>
              </fill>
            </x14:dxf>
          </x14:cfRule>
          <xm:sqref>X57</xm:sqref>
        </x14:conditionalFormatting>
        <x14:conditionalFormatting xmlns:xm="http://schemas.microsoft.com/office/excel/2006/main">
          <x14:cfRule type="containsText" priority="351" operator="containsText" id="{27BA54B5-EE02-42FA-8C33-37D4123E7C4A}">
            <xm:f>NOT(ISERROR(SEARCH($E$12,X58)))</xm:f>
            <xm:f>$E$12</xm:f>
            <x14:dxf>
              <font>
                <color rgb="FF9C0006"/>
              </font>
              <fill>
                <patternFill>
                  <bgColor rgb="FFFFC7CE"/>
                </patternFill>
              </fill>
            </x14:dxf>
          </x14:cfRule>
          <xm:sqref>X58</xm:sqref>
        </x14:conditionalFormatting>
        <x14:conditionalFormatting xmlns:xm="http://schemas.microsoft.com/office/excel/2006/main">
          <x14:cfRule type="containsText" priority="342" operator="containsText" id="{0C0E3872-DFD5-4F9E-960B-83D314F1751E}">
            <xm:f>NOT(ISERROR(SEARCH($E$12,X59)))</xm:f>
            <xm:f>$E$12</xm:f>
            <x14:dxf>
              <font>
                <color rgb="FF9C0006"/>
              </font>
              <fill>
                <patternFill>
                  <bgColor rgb="FFFFC7CE"/>
                </patternFill>
              </fill>
            </x14:dxf>
          </x14:cfRule>
          <xm:sqref>X59</xm:sqref>
        </x14:conditionalFormatting>
        <x14:conditionalFormatting xmlns:xm="http://schemas.microsoft.com/office/excel/2006/main">
          <x14:cfRule type="containsText" priority="333" operator="containsText" id="{B02A4A80-8B9A-4FA6-8BD1-184C7E5E2552}">
            <xm:f>NOT(ISERROR(SEARCH($E$12,X61)))</xm:f>
            <xm:f>$E$12</xm:f>
            <x14:dxf>
              <font>
                <color rgb="FF9C0006"/>
              </font>
              <fill>
                <patternFill>
                  <bgColor rgb="FFFFC7CE"/>
                </patternFill>
              </fill>
            </x14:dxf>
          </x14:cfRule>
          <xm:sqref>X61</xm:sqref>
        </x14:conditionalFormatting>
        <x14:conditionalFormatting xmlns:xm="http://schemas.microsoft.com/office/excel/2006/main">
          <x14:cfRule type="containsText" priority="324" operator="containsText" id="{D2BC8D3F-F3DA-4403-A4AA-EE083144A992}">
            <xm:f>NOT(ISERROR(SEARCH($E$12,X60)))</xm:f>
            <xm:f>$E$12</xm:f>
            <x14:dxf>
              <font>
                <color rgb="FF9C0006"/>
              </font>
              <fill>
                <patternFill>
                  <bgColor rgb="FFFFC7CE"/>
                </patternFill>
              </fill>
            </x14:dxf>
          </x14:cfRule>
          <xm:sqref>X60</xm:sqref>
        </x14:conditionalFormatting>
        <x14:conditionalFormatting xmlns:xm="http://schemas.microsoft.com/office/excel/2006/main">
          <x14:cfRule type="containsText" priority="315" operator="containsText" id="{C27E1573-ECED-4C1B-94BE-92939CC5F1AC}">
            <xm:f>NOT(ISERROR(SEARCH($E$12,K25)))</xm:f>
            <xm:f>$E$12</xm:f>
            <x14:dxf>
              <font>
                <color auto="1"/>
              </font>
              <fill>
                <patternFill>
                  <bgColor theme="4"/>
                </patternFill>
              </fill>
            </x14:dxf>
          </x14:cfRule>
          <xm:sqref>K25</xm:sqref>
        </x14:conditionalFormatting>
        <x14:conditionalFormatting xmlns:xm="http://schemas.microsoft.com/office/excel/2006/main">
          <x14:cfRule type="containsText" priority="306" operator="containsText" id="{8282E4A6-A3F7-4B59-85E8-7041F0E059C6}">
            <xm:f>NOT(ISERROR(SEARCH($E$12,K28)))</xm:f>
            <xm:f>$E$12</xm:f>
            <x14:dxf>
              <font>
                <color auto="1"/>
              </font>
              <fill>
                <patternFill>
                  <bgColor theme="4"/>
                </patternFill>
              </fill>
            </x14:dxf>
          </x14:cfRule>
          <xm:sqref>K28</xm:sqref>
        </x14:conditionalFormatting>
        <x14:conditionalFormatting xmlns:xm="http://schemas.microsoft.com/office/excel/2006/main">
          <x14:cfRule type="containsText" priority="297" operator="containsText" id="{0BB31568-6288-47A6-B914-31CEE776E674}">
            <xm:f>NOT(ISERROR(SEARCH($E$12,P36)))</xm:f>
            <xm:f>$E$12</xm:f>
            <x14:dxf>
              <font>
                <color auto="1"/>
              </font>
              <fill>
                <patternFill>
                  <bgColor theme="4"/>
                </patternFill>
              </fill>
            </x14:dxf>
          </x14:cfRule>
          <xm:sqref>P36:P46</xm:sqref>
        </x14:conditionalFormatting>
        <x14:conditionalFormatting xmlns:xm="http://schemas.microsoft.com/office/excel/2006/main">
          <x14:cfRule type="containsText" priority="288" operator="containsText" id="{A2614F39-DEAE-461A-B266-16B5FE651887}">
            <xm:f>NOT(ISERROR(SEARCH($E$12,V36)))</xm:f>
            <xm:f>$E$12</xm:f>
            <x14:dxf>
              <font>
                <color auto="1"/>
              </font>
              <fill>
                <patternFill>
                  <bgColor theme="4"/>
                </patternFill>
              </fill>
            </x14:dxf>
          </x14:cfRule>
          <xm:sqref>V36:V37</xm:sqref>
        </x14:conditionalFormatting>
        <x14:conditionalFormatting xmlns:xm="http://schemas.microsoft.com/office/excel/2006/main">
          <x14:cfRule type="containsText" priority="279" operator="containsText" id="{420165DE-8793-4A22-97B5-4ED81813BA9A}">
            <xm:f>NOT(ISERROR(SEARCH($E$12,V39)))</xm:f>
            <xm:f>$E$12</xm:f>
            <x14:dxf>
              <font>
                <color auto="1"/>
              </font>
              <fill>
                <patternFill>
                  <bgColor theme="4"/>
                </patternFill>
              </fill>
            </x14:dxf>
          </x14:cfRule>
          <xm:sqref>V39:V40</xm:sqref>
        </x14:conditionalFormatting>
        <x14:conditionalFormatting xmlns:xm="http://schemas.microsoft.com/office/excel/2006/main">
          <x14:cfRule type="containsText" priority="270" operator="containsText" id="{97A871F5-F00A-450D-9B1C-5DFF7FCA5378}">
            <xm:f>NOT(ISERROR(SEARCH($E$12,V42)))</xm:f>
            <xm:f>$E$12</xm:f>
            <x14:dxf>
              <font>
                <color auto="1"/>
              </font>
              <fill>
                <patternFill>
                  <bgColor theme="4"/>
                </patternFill>
              </fill>
            </x14:dxf>
          </x14:cfRule>
          <xm:sqref>V42:V43</xm:sqref>
        </x14:conditionalFormatting>
        <x14:conditionalFormatting xmlns:xm="http://schemas.microsoft.com/office/excel/2006/main">
          <x14:cfRule type="containsText" priority="261" operator="containsText" id="{734F9631-307C-4116-8647-17CCB49319FB}">
            <xm:f>NOT(ISERROR(SEARCH($E$12,V45)))</xm:f>
            <xm:f>$E$12</xm:f>
            <x14:dxf>
              <font>
                <color auto="1"/>
              </font>
              <fill>
                <patternFill>
                  <bgColor theme="4"/>
                </patternFill>
              </fill>
            </x14:dxf>
          </x14:cfRule>
          <xm:sqref>V45:V46</xm:sqref>
        </x14:conditionalFormatting>
        <x14:conditionalFormatting xmlns:xm="http://schemas.microsoft.com/office/excel/2006/main">
          <x14:cfRule type="containsText" priority="234" operator="containsText" id="{7F49317C-46C0-4568-A3B4-C38BB73FFA37}">
            <xm:f>NOT(ISERROR(SEARCH($E$12,A52)))</xm:f>
            <xm:f>$E$12</xm:f>
            <x14:dxf>
              <font>
                <color auto="1"/>
              </font>
              <fill>
                <patternFill>
                  <bgColor theme="4"/>
                </patternFill>
              </fill>
            </x14:dxf>
          </x14:cfRule>
          <xm:sqref>A52:B52</xm:sqref>
        </x14:conditionalFormatting>
        <x14:conditionalFormatting xmlns:xm="http://schemas.microsoft.com/office/excel/2006/main">
          <x14:cfRule type="containsText" priority="243" operator="containsText" id="{E944460A-8755-4A35-8564-B3620CAE338F}">
            <xm:f>NOT(ISERROR(SEARCH($E$12,G53)))</xm:f>
            <xm:f>$E$12</xm:f>
            <x14:dxf>
              <font>
                <color auto="1"/>
              </font>
              <fill>
                <patternFill>
                  <bgColor theme="4"/>
                </patternFill>
              </fill>
            </x14:dxf>
          </x14:cfRule>
          <xm:sqref>G53:J61</xm:sqref>
        </x14:conditionalFormatting>
        <x14:conditionalFormatting xmlns:xm="http://schemas.microsoft.com/office/excel/2006/main">
          <x14:cfRule type="containsText" priority="81" operator="containsText" id="{2E58775D-B17B-4E3B-8BDF-AF324C2F6440}">
            <xm:f>NOT(ISERROR(SEARCH($E$12,A61)))</xm:f>
            <xm:f>$E$12</xm:f>
            <x14:dxf>
              <font>
                <color auto="1"/>
              </font>
              <fill>
                <patternFill>
                  <bgColor theme="4"/>
                </patternFill>
              </fill>
            </x14:dxf>
          </x14:cfRule>
          <xm:sqref>A61</xm:sqref>
        </x14:conditionalFormatting>
        <x14:conditionalFormatting xmlns:xm="http://schemas.microsoft.com/office/excel/2006/main">
          <x14:cfRule type="containsText" priority="144" operator="containsText" id="{501949FD-8F94-4D0B-AAB5-A4F49AF7C744}">
            <xm:f>NOT(ISERROR(SEARCH($E$12,A54)))</xm:f>
            <xm:f>$E$12</xm:f>
            <x14:dxf>
              <font>
                <color auto="1"/>
              </font>
              <fill>
                <patternFill>
                  <bgColor theme="4"/>
                </patternFill>
              </fill>
            </x14:dxf>
          </x14:cfRule>
          <xm:sqref>A54</xm:sqref>
        </x14:conditionalFormatting>
        <x14:conditionalFormatting xmlns:xm="http://schemas.microsoft.com/office/excel/2006/main">
          <x14:cfRule type="containsText" priority="135" operator="containsText" id="{0654E279-881D-4D98-A389-4308A908D1D8}">
            <xm:f>NOT(ISERROR(SEARCH($E$12,A55)))</xm:f>
            <xm:f>$E$12</xm:f>
            <x14:dxf>
              <font>
                <color auto="1"/>
              </font>
              <fill>
                <patternFill>
                  <bgColor theme="4"/>
                </patternFill>
              </fill>
            </x14:dxf>
          </x14:cfRule>
          <xm:sqref>A55</xm:sqref>
        </x14:conditionalFormatting>
        <x14:conditionalFormatting xmlns:xm="http://schemas.microsoft.com/office/excel/2006/main">
          <x14:cfRule type="containsText" priority="126" operator="containsText" id="{82C434CB-7C87-4030-9198-C698000B97E1}">
            <xm:f>NOT(ISERROR(SEARCH($E$12,A56)))</xm:f>
            <xm:f>$E$12</xm:f>
            <x14:dxf>
              <font>
                <color auto="1"/>
              </font>
              <fill>
                <patternFill>
                  <bgColor theme="4"/>
                </patternFill>
              </fill>
            </x14:dxf>
          </x14:cfRule>
          <xm:sqref>A56</xm:sqref>
        </x14:conditionalFormatting>
        <x14:conditionalFormatting xmlns:xm="http://schemas.microsoft.com/office/excel/2006/main">
          <x14:cfRule type="containsText" priority="117" operator="containsText" id="{3F2895E3-909E-48C8-9D34-BE76B400AD65}">
            <xm:f>NOT(ISERROR(SEARCH($E$12,A57)))</xm:f>
            <xm:f>$E$12</xm:f>
            <x14:dxf>
              <font>
                <color auto="1"/>
              </font>
              <fill>
                <patternFill>
                  <bgColor theme="4"/>
                </patternFill>
              </fill>
            </x14:dxf>
          </x14:cfRule>
          <xm:sqref>A57</xm:sqref>
        </x14:conditionalFormatting>
        <x14:conditionalFormatting xmlns:xm="http://schemas.microsoft.com/office/excel/2006/main">
          <x14:cfRule type="containsText" priority="108" operator="containsText" id="{E6C37F2D-3BB0-4FF3-A4C9-A2439DE3BA37}">
            <xm:f>NOT(ISERROR(SEARCH($E$12,A58)))</xm:f>
            <xm:f>$E$12</xm:f>
            <x14:dxf>
              <font>
                <color auto="1"/>
              </font>
              <fill>
                <patternFill>
                  <bgColor theme="4"/>
                </patternFill>
              </fill>
            </x14:dxf>
          </x14:cfRule>
          <xm:sqref>A58</xm:sqref>
        </x14:conditionalFormatting>
        <x14:conditionalFormatting xmlns:xm="http://schemas.microsoft.com/office/excel/2006/main">
          <x14:cfRule type="containsText" priority="99" operator="containsText" id="{692E8B96-11DE-4B64-875A-914EF21E1EA1}">
            <xm:f>NOT(ISERROR(SEARCH($E$12,A59)))</xm:f>
            <xm:f>$E$12</xm:f>
            <x14:dxf>
              <font>
                <color auto="1"/>
              </font>
              <fill>
                <patternFill>
                  <bgColor theme="4"/>
                </patternFill>
              </fill>
            </x14:dxf>
          </x14:cfRule>
          <xm:sqref>A59</xm:sqref>
        </x14:conditionalFormatting>
        <x14:conditionalFormatting xmlns:xm="http://schemas.microsoft.com/office/excel/2006/main">
          <x14:cfRule type="containsText" priority="90" operator="containsText" id="{B9D0A8EA-62FA-495C-AB37-3FB7D37A8C5C}">
            <xm:f>NOT(ISERROR(SEARCH($E$12,A60)))</xm:f>
            <xm:f>$E$12</xm:f>
            <x14:dxf>
              <font>
                <color auto="1"/>
              </font>
              <fill>
                <patternFill>
                  <bgColor theme="4"/>
                </patternFill>
              </fill>
            </x14:dxf>
          </x14:cfRule>
          <xm:sqref>A60</xm:sqref>
        </x14:conditionalFormatting>
        <x14:conditionalFormatting xmlns:xm="http://schemas.microsoft.com/office/excel/2006/main">
          <x14:cfRule type="containsText" priority="72" operator="containsText" id="{AD0D3370-407F-417D-A59D-4624EF3C37AB}">
            <xm:f>NOT(ISERROR(SEARCH($E$12,F62)))</xm:f>
            <xm:f>$E$12</xm:f>
            <x14:dxf>
              <font>
                <color auto="1"/>
              </font>
              <fill>
                <patternFill>
                  <bgColor theme="4"/>
                </patternFill>
              </fill>
            </x14:dxf>
          </x14:cfRule>
          <xm:sqref>F62</xm:sqref>
        </x14:conditionalFormatting>
        <x14:conditionalFormatting xmlns:xm="http://schemas.microsoft.com/office/excel/2006/main">
          <x14:cfRule type="containsText" priority="36" operator="containsText" id="{C9851C65-257B-40E5-9848-0821722F2755}">
            <xm:f>NOT(ISERROR(SEARCH($E$12,G62)))</xm:f>
            <xm:f>$E$12</xm:f>
            <x14:dxf>
              <font>
                <color auto="1"/>
              </font>
              <fill>
                <patternFill>
                  <bgColor theme="4"/>
                </patternFill>
              </fill>
            </x14:dxf>
          </x14:cfRule>
          <xm:sqref>G62:Z62</xm:sqref>
        </x14:conditionalFormatting>
        <x14:conditionalFormatting xmlns:xm="http://schemas.microsoft.com/office/excel/2006/main">
          <x14:cfRule type="containsText" priority="27" operator="containsText" id="{53830200-EC9F-4520-80F8-93493015C0E2}">
            <xm:f>NOT(ISERROR(SEARCH($E$12,AA52)))</xm:f>
            <xm:f>$E$12</xm:f>
            <x14:dxf>
              <font>
                <color auto="1"/>
              </font>
              <fill>
                <patternFill>
                  <bgColor theme="4"/>
                </patternFill>
              </fill>
            </x14:dxf>
          </x14:cfRule>
          <xm:sqref>AA52:AA62</xm:sqref>
        </x14:conditionalFormatting>
        <x14:conditionalFormatting xmlns:xm="http://schemas.microsoft.com/office/excel/2006/main">
          <x14:cfRule type="containsText" priority="18" operator="containsText" id="{A61374FF-F9EC-48D9-8923-2EBC59B9B2D2}">
            <xm:f>NOT(ISERROR(SEARCH($E$12,G52)))</xm:f>
            <xm:f>$E$12</xm:f>
            <x14:dxf>
              <font>
                <color auto="1"/>
              </font>
              <fill>
                <patternFill>
                  <bgColor theme="4"/>
                </patternFill>
              </fill>
              <border>
                <left/>
                <right/>
                <top/>
                <bottom/>
              </border>
            </x14:dxf>
          </x14:cfRule>
          <xm:sqref>G52</xm:sqref>
        </x14:conditionalFormatting>
        <x14:conditionalFormatting xmlns:xm="http://schemas.microsoft.com/office/excel/2006/main">
          <x14:cfRule type="containsText" priority="9" operator="containsText" id="{B95B084E-7F35-4E1F-A068-601174B3E3BF}">
            <xm:f>NOT(ISERROR(SEARCH($E$12,K52)))</xm:f>
            <xm:f>$E$12</xm:f>
            <x14:dxf>
              <font>
                <color auto="1"/>
              </font>
              <fill>
                <patternFill>
                  <bgColor theme="4"/>
                </patternFill>
              </fill>
            </x14:dxf>
          </x14:cfRule>
          <xm:sqref>K52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H65"/>
  <sheetViews>
    <sheetView view="pageLayout" zoomScaleNormal="160" workbookViewId="0">
      <selection activeCell="E2" sqref="E2"/>
    </sheetView>
  </sheetViews>
  <sheetFormatPr baseColWidth="10" defaultColWidth="8.140625" defaultRowHeight="12.75"/>
  <cols>
    <col min="1" max="1" width="3.7109375" style="59" customWidth="1"/>
    <col min="2" max="2" width="3.28515625" style="59" bestFit="1" customWidth="1"/>
    <col min="3" max="3" width="4.140625" style="60" bestFit="1" customWidth="1"/>
    <col min="4" max="4" width="1.140625" style="60" customWidth="1"/>
    <col min="5" max="5" width="16.5703125" style="61" customWidth="1"/>
    <col min="6" max="6" width="2.5703125" style="61" customWidth="1"/>
    <col min="7" max="9" width="4.42578125" style="62" customWidth="1"/>
    <col min="10" max="10" width="4.42578125" style="61" customWidth="1"/>
    <col min="11" max="13" width="5" style="61" customWidth="1"/>
    <col min="14" max="14" width="1.42578125" style="61" customWidth="1"/>
    <col min="15" max="15" width="3.5703125" style="61" customWidth="1"/>
    <col min="16" max="16" width="1.42578125" style="61" customWidth="1"/>
    <col min="17" max="17" width="3.5703125" style="61" customWidth="1"/>
    <col min="18" max="18" width="1.42578125" style="61" customWidth="1"/>
    <col min="19" max="19" width="3.7109375" style="61" customWidth="1"/>
    <col min="20" max="20" width="1.42578125" style="61" customWidth="1"/>
    <col min="21" max="21" width="3.85546875" style="61" customWidth="1"/>
    <col min="22" max="22" width="1.42578125" style="61" customWidth="1"/>
    <col min="23" max="23" width="3.5703125" style="61" customWidth="1"/>
    <col min="24" max="24" width="1.42578125" style="61" customWidth="1"/>
    <col min="25" max="25" width="3.5703125" style="61" customWidth="1"/>
    <col min="26" max="26" width="1.42578125" style="61" customWidth="1"/>
    <col min="27" max="27" width="3.5703125" style="61" customWidth="1"/>
    <col min="28" max="28" width="1.42578125" style="61" customWidth="1"/>
    <col min="29" max="29" width="3.5703125" style="61" customWidth="1"/>
    <col min="30" max="30" width="1.42578125" style="61" customWidth="1"/>
    <col min="31" max="31" width="3.5703125" style="61" customWidth="1"/>
    <col min="32" max="32" width="1.42578125" style="61" customWidth="1"/>
    <col min="33" max="33" width="3.5703125" style="61" customWidth="1"/>
    <col min="34" max="34" width="5" style="59" customWidth="1"/>
    <col min="35" max="16384" width="8.140625" style="59"/>
  </cols>
  <sheetData>
    <row r="1" spans="1:34" s="33" customFormat="1">
      <c r="A1" s="36" t="s">
        <v>3</v>
      </c>
      <c r="B1" s="36"/>
      <c r="E1" s="35" t="s">
        <v>339</v>
      </c>
      <c r="T1" s="38"/>
      <c r="U1" s="38"/>
      <c r="V1" s="38"/>
      <c r="X1" s="38"/>
      <c r="Y1" s="38"/>
      <c r="Z1" s="38"/>
      <c r="AA1" s="38"/>
      <c r="AB1" s="38"/>
      <c r="AC1" s="38"/>
      <c r="AD1" s="38"/>
      <c r="AE1" s="38"/>
      <c r="AF1" s="38"/>
      <c r="AG1" s="38"/>
    </row>
    <row r="2" spans="1:34" s="41" customFormat="1">
      <c r="A2" s="37" t="s">
        <v>83</v>
      </c>
      <c r="B2" s="37"/>
      <c r="E2" s="68" t="s">
        <v>381</v>
      </c>
      <c r="F2" s="33"/>
      <c r="G2" s="43"/>
      <c r="H2" s="43"/>
      <c r="I2" s="43"/>
      <c r="J2" s="39"/>
      <c r="K2" s="39"/>
      <c r="L2" s="39"/>
      <c r="M2" s="39"/>
      <c r="N2" s="39"/>
      <c r="O2" s="40"/>
      <c r="P2" s="40"/>
      <c r="Q2" s="40"/>
      <c r="R2" s="39"/>
      <c r="T2" s="42"/>
      <c r="V2" s="43"/>
      <c r="X2" s="42"/>
      <c r="Z2" s="43"/>
      <c r="AD2" s="43"/>
    </row>
    <row r="3" spans="1:34" s="41" customFormat="1">
      <c r="A3" s="37"/>
      <c r="B3" s="37"/>
      <c r="E3" s="52"/>
      <c r="F3" s="33"/>
      <c r="G3" s="43"/>
      <c r="H3" s="43"/>
      <c r="I3" s="43"/>
      <c r="J3" s="39"/>
      <c r="K3" s="39"/>
      <c r="L3" s="39"/>
      <c r="M3" s="39"/>
      <c r="N3" s="39"/>
      <c r="O3" s="40"/>
      <c r="P3" s="40"/>
      <c r="Q3" s="40"/>
      <c r="R3" s="39"/>
      <c r="T3" s="42"/>
      <c r="V3" s="43"/>
      <c r="X3" s="42"/>
      <c r="Z3" s="43"/>
      <c r="AD3" s="43"/>
    </row>
    <row r="4" spans="1:34" s="33" customFormat="1">
      <c r="A4" s="36" t="s">
        <v>5</v>
      </c>
      <c r="B4" s="36"/>
      <c r="E4" s="5" t="s">
        <v>340</v>
      </c>
      <c r="J4" s="44"/>
      <c r="K4" s="44"/>
      <c r="L4" s="44"/>
      <c r="M4" s="44"/>
      <c r="N4" s="44"/>
      <c r="O4" s="44"/>
      <c r="P4" s="44"/>
      <c r="Q4" s="44"/>
      <c r="R4" s="44"/>
      <c r="T4" s="38"/>
      <c r="U4" s="38"/>
      <c r="V4" s="38"/>
      <c r="X4" s="38"/>
      <c r="Y4" s="38"/>
      <c r="Z4" s="38"/>
      <c r="AA4" s="38"/>
      <c r="AB4" s="38"/>
      <c r="AC4" s="38"/>
      <c r="AD4" s="38"/>
      <c r="AE4" s="38"/>
      <c r="AF4" s="38"/>
      <c r="AG4" s="38"/>
    </row>
    <row r="5" spans="1:34" s="33" customFormat="1">
      <c r="A5" s="36" t="s">
        <v>4</v>
      </c>
      <c r="B5" s="36"/>
      <c r="E5" s="44" t="s">
        <v>279</v>
      </c>
      <c r="J5" s="44"/>
      <c r="K5" s="44"/>
      <c r="L5" s="44"/>
      <c r="M5" s="44"/>
      <c r="N5" s="44"/>
      <c r="O5" s="44"/>
      <c r="P5" s="44"/>
      <c r="Q5" s="44"/>
      <c r="R5" s="44"/>
      <c r="S5" s="38"/>
      <c r="T5" s="38"/>
      <c r="U5" s="38"/>
      <c r="V5" s="38"/>
      <c r="W5" s="38"/>
      <c r="X5" s="38"/>
      <c r="Y5" s="38"/>
      <c r="Z5" s="38"/>
      <c r="AA5" s="38"/>
      <c r="AB5" s="38"/>
      <c r="AC5" s="38"/>
      <c r="AD5" s="38"/>
      <c r="AE5" s="38"/>
      <c r="AF5" s="38"/>
      <c r="AG5" s="38"/>
    </row>
    <row r="6" spans="1:34" s="33" customFormat="1">
      <c r="A6" s="36" t="s">
        <v>71</v>
      </c>
      <c r="B6" s="36"/>
      <c r="E6" s="44"/>
      <c r="S6" s="38"/>
      <c r="T6" s="38"/>
      <c r="U6" s="38"/>
      <c r="V6" s="38"/>
      <c r="W6" s="38"/>
      <c r="X6" s="38"/>
      <c r="Y6" s="38"/>
      <c r="Z6" s="38"/>
      <c r="AA6" s="38"/>
      <c r="AB6" s="38"/>
      <c r="AC6" s="38"/>
      <c r="AD6" s="38"/>
      <c r="AE6" s="38"/>
      <c r="AF6" s="38"/>
      <c r="AG6" s="38"/>
    </row>
    <row r="7" spans="1:34" s="33" customFormat="1">
      <c r="A7" s="34" t="s">
        <v>72</v>
      </c>
      <c r="B7" s="34"/>
      <c r="E7" s="45" t="s">
        <v>341</v>
      </c>
      <c r="J7" s="45"/>
      <c r="K7" s="45"/>
      <c r="L7" s="45"/>
      <c r="M7" s="45"/>
      <c r="N7" s="45"/>
      <c r="O7" s="45"/>
      <c r="P7" s="45"/>
      <c r="Q7" s="45"/>
      <c r="R7" s="45"/>
      <c r="S7" s="46"/>
      <c r="T7" s="46"/>
      <c r="U7" s="46"/>
      <c r="V7" s="46"/>
      <c r="W7" s="46"/>
      <c r="X7" s="46"/>
      <c r="Y7" s="46"/>
      <c r="Z7" s="46"/>
      <c r="AA7" s="46"/>
      <c r="AB7" s="46"/>
      <c r="AC7" s="46"/>
      <c r="AD7" s="46"/>
      <c r="AE7" s="46"/>
      <c r="AF7" s="46"/>
      <c r="AG7" s="46"/>
    </row>
    <row r="8" spans="1:34" s="33" customFormat="1">
      <c r="A8" s="36"/>
      <c r="B8" s="36"/>
      <c r="E8" s="45" t="s">
        <v>323</v>
      </c>
      <c r="G8" s="47"/>
      <c r="H8" s="47"/>
      <c r="I8" s="47"/>
      <c r="S8" s="38"/>
      <c r="T8" s="38"/>
      <c r="U8" s="38"/>
      <c r="V8" s="38"/>
      <c r="W8" s="38"/>
      <c r="X8" s="38"/>
      <c r="Y8" s="38"/>
      <c r="Z8" s="38"/>
      <c r="AA8" s="38"/>
      <c r="AB8" s="38"/>
      <c r="AC8" s="38"/>
      <c r="AD8" s="38"/>
      <c r="AE8" s="38"/>
      <c r="AF8" s="38"/>
      <c r="AG8" s="38"/>
    </row>
    <row r="9" spans="1:34" s="33" customFormat="1">
      <c r="A9" s="36"/>
      <c r="B9" s="36"/>
      <c r="E9" s="45"/>
      <c r="G9" s="47"/>
      <c r="H9" s="47"/>
      <c r="I9" s="47"/>
      <c r="S9" s="38"/>
      <c r="T9" s="38"/>
      <c r="U9" s="38"/>
      <c r="V9" s="38"/>
      <c r="W9" s="38"/>
      <c r="X9" s="38"/>
      <c r="Y9" s="38"/>
      <c r="Z9" s="38"/>
      <c r="AA9" s="38"/>
      <c r="AB9" s="38"/>
      <c r="AC9" s="38"/>
      <c r="AD9" s="38"/>
      <c r="AE9" s="38"/>
      <c r="AF9" s="38"/>
      <c r="AG9" s="38"/>
    </row>
    <row r="10" spans="1:34" s="55" customFormat="1">
      <c r="A10" s="53" t="s">
        <v>324</v>
      </c>
      <c r="B10" s="53"/>
      <c r="E10" s="54"/>
      <c r="F10" s="32"/>
      <c r="G10" s="138"/>
      <c r="H10" s="138"/>
      <c r="I10" s="138"/>
      <c r="T10" s="56"/>
      <c r="U10" s="56"/>
      <c r="V10" s="56"/>
      <c r="X10" s="56"/>
      <c r="Y10" s="56"/>
      <c r="Z10" s="56"/>
      <c r="AB10" s="56"/>
      <c r="AC10" s="56"/>
      <c r="AD10" s="56"/>
      <c r="AF10" s="56"/>
      <c r="AG10" s="56"/>
    </row>
    <row r="11" spans="1:34" s="55" customFormat="1">
      <c r="A11" s="139"/>
      <c r="B11" s="139"/>
      <c r="C11" s="161"/>
      <c r="D11" s="161"/>
      <c r="E11" s="141"/>
      <c r="F11" s="142"/>
      <c r="G11" s="143"/>
      <c r="H11" s="143"/>
      <c r="I11" s="143"/>
      <c r="J11" s="161"/>
      <c r="K11" s="161"/>
      <c r="L11" s="161"/>
      <c r="M11" s="161"/>
      <c r="N11" s="161"/>
      <c r="O11" s="161"/>
      <c r="P11" s="161"/>
      <c r="Q11" s="161"/>
      <c r="R11" s="161"/>
      <c r="S11" s="161"/>
      <c r="T11" s="144"/>
      <c r="U11" s="144"/>
      <c r="V11" s="144"/>
      <c r="W11" s="161"/>
      <c r="X11" s="144"/>
      <c r="Y11" s="144"/>
      <c r="Z11" s="144"/>
      <c r="AA11" s="161"/>
      <c r="AB11" s="144"/>
      <c r="AC11" s="144"/>
      <c r="AD11" s="144"/>
      <c r="AE11" s="161"/>
      <c r="AF11" s="144"/>
      <c r="AG11" s="144"/>
      <c r="AH11" s="161"/>
    </row>
    <row r="12" spans="1:34" s="55" customFormat="1">
      <c r="A12" s="161"/>
      <c r="B12" s="161"/>
      <c r="C12" s="145">
        <v>1</v>
      </c>
      <c r="D12" s="145"/>
      <c r="E12" s="142" t="s">
        <v>336</v>
      </c>
      <c r="F12" s="142"/>
      <c r="G12" s="161"/>
      <c r="H12" s="161"/>
      <c r="I12" s="161"/>
      <c r="J12" s="161"/>
      <c r="K12" s="161"/>
      <c r="L12" s="161"/>
      <c r="M12" s="161"/>
      <c r="N12" s="161"/>
      <c r="O12" s="161"/>
      <c r="P12" s="161"/>
      <c r="Q12" s="161"/>
      <c r="R12" s="161"/>
      <c r="S12" s="161"/>
      <c r="T12" s="144"/>
      <c r="U12" s="144"/>
      <c r="V12" s="144"/>
      <c r="W12" s="161"/>
      <c r="X12" s="144"/>
      <c r="Y12" s="144"/>
      <c r="Z12" s="144"/>
      <c r="AA12" s="161"/>
      <c r="AB12" s="144"/>
      <c r="AC12" s="144"/>
      <c r="AD12" s="144"/>
      <c r="AE12" s="161"/>
      <c r="AF12" s="144"/>
      <c r="AG12" s="144"/>
      <c r="AH12" s="161"/>
    </row>
    <row r="13" spans="1:34" s="55" customFormat="1">
      <c r="A13" s="161"/>
      <c r="B13" s="161"/>
      <c r="C13" s="145">
        <v>2</v>
      </c>
      <c r="D13" s="145"/>
      <c r="E13" s="142" t="s">
        <v>337</v>
      </c>
      <c r="F13" s="142"/>
      <c r="G13" s="161"/>
      <c r="H13" s="161"/>
      <c r="I13" s="67" t="s">
        <v>84</v>
      </c>
      <c r="J13" s="161"/>
      <c r="K13" s="161"/>
      <c r="L13" s="161"/>
      <c r="M13" s="161"/>
      <c r="N13" s="161"/>
      <c r="O13" s="161"/>
      <c r="P13" s="161"/>
      <c r="Q13" s="161"/>
      <c r="R13" s="161"/>
      <c r="S13" s="161"/>
      <c r="T13" s="144"/>
      <c r="U13" s="144"/>
      <c r="V13" s="144"/>
      <c r="W13" s="161"/>
      <c r="X13" s="144"/>
      <c r="Y13" s="144"/>
      <c r="Z13" s="144"/>
      <c r="AA13" s="161"/>
      <c r="AB13" s="144"/>
      <c r="AC13" s="144"/>
      <c r="AD13" s="144"/>
      <c r="AE13" s="161"/>
      <c r="AF13" s="144"/>
      <c r="AG13" s="144"/>
      <c r="AH13" s="161"/>
    </row>
    <row r="14" spans="1:34" s="55" customFormat="1">
      <c r="A14" s="161"/>
      <c r="B14" s="161"/>
      <c r="C14" s="145">
        <v>3</v>
      </c>
      <c r="D14" s="145"/>
      <c r="E14" s="146" t="s">
        <v>338</v>
      </c>
      <c r="F14" s="146"/>
      <c r="G14" s="161"/>
      <c r="H14" s="161"/>
      <c r="I14" s="51" t="s">
        <v>81</v>
      </c>
      <c r="J14" s="161"/>
      <c r="K14" s="161"/>
      <c r="L14" s="161"/>
      <c r="M14" s="161"/>
      <c r="N14" s="161"/>
      <c r="O14" s="161"/>
      <c r="P14" s="161"/>
      <c r="Q14" s="161"/>
      <c r="R14" s="161"/>
      <c r="S14" s="161"/>
      <c r="T14" s="144"/>
      <c r="U14" s="144"/>
      <c r="V14" s="144"/>
      <c r="W14" s="161"/>
      <c r="X14" s="144"/>
      <c r="Y14" s="144"/>
      <c r="Z14" s="144"/>
      <c r="AA14" s="161"/>
      <c r="AB14" s="144"/>
      <c r="AC14" s="144"/>
      <c r="AD14" s="144"/>
      <c r="AE14" s="161"/>
      <c r="AF14" s="144"/>
      <c r="AG14" s="144"/>
      <c r="AH14" s="161"/>
    </row>
    <row r="15" spans="1:34" s="55" customFormat="1">
      <c r="A15" s="161"/>
      <c r="B15" s="161"/>
      <c r="C15" s="145"/>
      <c r="D15" s="145"/>
      <c r="E15" s="161"/>
      <c r="F15" s="147"/>
      <c r="G15" s="161"/>
      <c r="H15" s="161"/>
      <c r="I15" s="48" t="s">
        <v>82</v>
      </c>
      <c r="J15" s="161"/>
      <c r="K15" s="161"/>
      <c r="L15" s="161"/>
      <c r="M15" s="161"/>
      <c r="N15" s="161"/>
      <c r="O15" s="161"/>
      <c r="P15" s="161"/>
      <c r="Q15" s="161"/>
      <c r="R15" s="161"/>
      <c r="S15" s="144"/>
      <c r="T15" s="144"/>
      <c r="U15" s="144"/>
      <c r="V15" s="144"/>
      <c r="W15" s="144"/>
      <c r="X15" s="144"/>
      <c r="Y15" s="144"/>
      <c r="Z15" s="144"/>
      <c r="AA15" s="144"/>
      <c r="AB15" s="144"/>
      <c r="AC15" s="144"/>
      <c r="AD15" s="144"/>
      <c r="AE15" s="144"/>
      <c r="AF15" s="144"/>
      <c r="AG15" s="144"/>
      <c r="AH15" s="161"/>
    </row>
    <row r="16" spans="1:34" s="33" customFormat="1">
      <c r="A16" s="148"/>
      <c r="B16" s="148"/>
      <c r="C16" s="149"/>
      <c r="D16" s="149"/>
      <c r="E16" s="148"/>
      <c r="F16" s="148"/>
      <c r="G16" s="148"/>
      <c r="H16" s="148"/>
      <c r="I16" s="49" t="s">
        <v>77</v>
      </c>
      <c r="J16" s="148"/>
      <c r="K16" s="148"/>
      <c r="L16" s="148"/>
      <c r="M16" s="148"/>
      <c r="N16" s="148"/>
      <c r="O16" s="148"/>
      <c r="P16" s="148"/>
      <c r="Q16" s="148"/>
      <c r="R16" s="148"/>
      <c r="S16" s="150"/>
      <c r="T16" s="150"/>
      <c r="U16" s="150"/>
      <c r="V16" s="150"/>
      <c r="W16" s="150"/>
      <c r="X16" s="150"/>
      <c r="Y16" s="150"/>
      <c r="Z16" s="150"/>
      <c r="AA16" s="150"/>
      <c r="AB16" s="150"/>
      <c r="AC16" s="150"/>
      <c r="AD16" s="150"/>
      <c r="AE16" s="150"/>
      <c r="AF16" s="150"/>
      <c r="AG16" s="150"/>
      <c r="AH16" s="148"/>
    </row>
    <row r="17" spans="1:34" s="33" customFormat="1">
      <c r="A17" s="148"/>
      <c r="B17" s="148"/>
      <c r="C17" s="149"/>
      <c r="D17" s="149"/>
      <c r="E17" s="148"/>
      <c r="F17" s="148"/>
      <c r="G17" s="148"/>
      <c r="H17" s="148"/>
      <c r="I17" s="49" t="s">
        <v>76</v>
      </c>
      <c r="J17" s="148"/>
      <c r="K17" s="148"/>
      <c r="L17" s="148"/>
      <c r="M17" s="148"/>
      <c r="N17" s="148"/>
      <c r="O17" s="148"/>
      <c r="P17" s="148"/>
      <c r="Q17" s="148"/>
      <c r="R17" s="148"/>
      <c r="S17" s="150"/>
      <c r="T17" s="150"/>
      <c r="U17" s="150"/>
      <c r="V17" s="150"/>
      <c r="W17" s="150"/>
      <c r="X17" s="150"/>
      <c r="Y17" s="150"/>
      <c r="Z17" s="150"/>
      <c r="AA17" s="150"/>
      <c r="AB17" s="150"/>
      <c r="AC17" s="150"/>
      <c r="AD17" s="150"/>
      <c r="AE17" s="150"/>
      <c r="AF17" s="150"/>
      <c r="AG17" s="150"/>
      <c r="AH17" s="148"/>
    </row>
    <row r="18" spans="1:34" s="33" customFormat="1">
      <c r="A18" s="148"/>
      <c r="B18" s="148"/>
      <c r="C18" s="149"/>
      <c r="D18" s="149"/>
      <c r="E18" s="148"/>
      <c r="F18" s="148"/>
      <c r="G18" s="148"/>
      <c r="H18" s="148"/>
      <c r="I18" s="148"/>
      <c r="J18" s="148"/>
      <c r="K18" s="148"/>
      <c r="L18" s="148"/>
      <c r="M18" s="148"/>
      <c r="N18" s="148"/>
      <c r="O18" s="148"/>
      <c r="P18" s="148"/>
      <c r="Q18" s="148"/>
      <c r="R18" s="148"/>
      <c r="S18" s="150"/>
      <c r="T18" s="150"/>
      <c r="U18" s="150"/>
      <c r="V18" s="150"/>
      <c r="W18" s="150"/>
      <c r="X18" s="150"/>
      <c r="Y18" s="150"/>
      <c r="Z18" s="150"/>
      <c r="AA18" s="150"/>
      <c r="AB18" s="150"/>
      <c r="AC18" s="150"/>
      <c r="AD18" s="150"/>
      <c r="AE18" s="150"/>
      <c r="AF18" s="150"/>
      <c r="AG18" s="150"/>
      <c r="AH18" s="148"/>
    </row>
    <row r="19" spans="1:34" s="33" customFormat="1">
      <c r="A19" s="148"/>
      <c r="B19" s="148"/>
      <c r="C19" s="149"/>
      <c r="D19" s="149"/>
      <c r="E19" s="148"/>
      <c r="F19" s="148"/>
      <c r="G19" s="148"/>
      <c r="H19" s="148"/>
      <c r="I19" s="148"/>
      <c r="J19" s="148"/>
      <c r="K19" s="148"/>
      <c r="L19" s="148"/>
      <c r="M19" s="148"/>
      <c r="N19" s="148"/>
      <c r="O19" s="148"/>
      <c r="P19" s="148"/>
      <c r="Q19" s="148"/>
      <c r="R19" s="148"/>
      <c r="S19" s="150"/>
      <c r="T19" s="150"/>
      <c r="U19" s="150"/>
      <c r="V19" s="150"/>
      <c r="W19" s="150"/>
      <c r="X19" s="150"/>
      <c r="Y19" s="150"/>
      <c r="Z19" s="150"/>
      <c r="AA19" s="150"/>
      <c r="AB19" s="150"/>
      <c r="AC19" s="150"/>
      <c r="AD19" s="150"/>
      <c r="AE19" s="150"/>
      <c r="AF19" s="150"/>
      <c r="AG19" s="150"/>
      <c r="AH19" s="148"/>
    </row>
    <row r="20" spans="1:34" s="33" customFormat="1">
      <c r="A20" s="148"/>
      <c r="B20" s="148"/>
      <c r="C20" s="149"/>
      <c r="D20" s="149"/>
      <c r="E20" s="148"/>
      <c r="F20" s="148"/>
      <c r="G20" s="148"/>
      <c r="H20" s="148"/>
      <c r="I20" s="148"/>
      <c r="J20" s="148"/>
      <c r="K20" s="148"/>
      <c r="L20" s="148"/>
      <c r="M20" s="148"/>
      <c r="N20" s="148"/>
      <c r="O20" s="148"/>
      <c r="P20" s="148"/>
      <c r="Q20" s="148"/>
      <c r="R20" s="148"/>
      <c r="S20" s="150"/>
      <c r="T20" s="150"/>
      <c r="U20" s="150"/>
      <c r="V20" s="150"/>
      <c r="W20" s="150"/>
      <c r="X20" s="150"/>
      <c r="Y20" s="150"/>
      <c r="Z20" s="150"/>
      <c r="AA20" s="221"/>
      <c r="AB20" s="221"/>
      <c r="AC20" s="221"/>
      <c r="AD20" s="150"/>
      <c r="AE20" s="150"/>
      <c r="AF20" s="150"/>
      <c r="AG20" s="150"/>
      <c r="AH20" s="148"/>
    </row>
    <row r="21" spans="1:34" s="33" customFormat="1">
      <c r="A21" s="148"/>
      <c r="B21" s="148"/>
      <c r="C21" s="148"/>
      <c r="D21" s="148"/>
      <c r="E21" s="148"/>
      <c r="F21" s="148"/>
      <c r="G21" s="148"/>
      <c r="H21" s="148"/>
      <c r="I21" s="148"/>
      <c r="J21" s="148"/>
      <c r="K21" s="148"/>
      <c r="L21" s="148"/>
      <c r="M21" s="148"/>
      <c r="N21" s="148"/>
      <c r="O21" s="148"/>
      <c r="P21" s="148"/>
      <c r="Q21" s="148"/>
      <c r="R21" s="148"/>
      <c r="S21" s="150"/>
      <c r="T21" s="150"/>
      <c r="U21" s="150"/>
      <c r="V21" s="150"/>
      <c r="W21" s="150"/>
      <c r="X21" s="150"/>
      <c r="Y21" s="150"/>
      <c r="Z21" s="150"/>
      <c r="AA21" s="150"/>
      <c r="AB21" s="150"/>
      <c r="AC21" s="150"/>
      <c r="AD21" s="150"/>
      <c r="AE21" s="150"/>
      <c r="AF21" s="150"/>
      <c r="AG21" s="150"/>
      <c r="AH21" s="148"/>
    </row>
    <row r="22" spans="1:34" s="55" customFormat="1">
      <c r="A22" s="161"/>
      <c r="B22" s="161"/>
      <c r="C22" s="141"/>
      <c r="D22" s="141"/>
      <c r="E22" s="161"/>
      <c r="F22" s="161"/>
      <c r="G22" s="161"/>
      <c r="H22" s="161"/>
      <c r="I22" s="161"/>
      <c r="J22" s="161"/>
      <c r="K22" s="161"/>
      <c r="L22" s="161"/>
      <c r="M22" s="161"/>
      <c r="N22" s="161"/>
      <c r="O22" s="161"/>
      <c r="P22" s="161"/>
      <c r="Q22" s="161"/>
      <c r="R22" s="161"/>
      <c r="S22" s="144"/>
      <c r="T22" s="144"/>
      <c r="U22" s="144"/>
      <c r="V22" s="144"/>
      <c r="W22" s="144"/>
      <c r="X22" s="144"/>
      <c r="Y22" s="144"/>
      <c r="Z22" s="144"/>
      <c r="AA22" s="144"/>
      <c r="AB22" s="144"/>
      <c r="AC22" s="144"/>
      <c r="AD22" s="144"/>
      <c r="AE22" s="144"/>
      <c r="AF22" s="144"/>
      <c r="AG22" s="144"/>
      <c r="AH22" s="161"/>
    </row>
    <row r="23" spans="1:34" s="58" customFormat="1" ht="13.5" thickBot="1">
      <c r="A23" s="151" t="s">
        <v>343</v>
      </c>
      <c r="B23" s="144" t="s">
        <v>278</v>
      </c>
      <c r="C23" s="192" t="s">
        <v>6</v>
      </c>
      <c r="D23" s="192"/>
      <c r="E23" s="144" t="s">
        <v>7</v>
      </c>
      <c r="F23" s="144" t="s">
        <v>280</v>
      </c>
      <c r="G23" s="161" t="s">
        <v>8</v>
      </c>
      <c r="H23" s="161"/>
      <c r="I23" s="161"/>
      <c r="J23" s="144"/>
      <c r="K23" s="144" t="s">
        <v>9</v>
      </c>
      <c r="L23" s="144"/>
      <c r="M23" s="144"/>
      <c r="N23" s="144"/>
      <c r="O23" s="268" t="s">
        <v>65</v>
      </c>
      <c r="P23" s="268"/>
      <c r="Q23" s="268"/>
      <c r="R23" s="144"/>
      <c r="S23" s="268" t="s">
        <v>66</v>
      </c>
      <c r="T23" s="268"/>
      <c r="U23" s="268"/>
      <c r="V23" s="144"/>
      <c r="W23" s="268" t="s">
        <v>74</v>
      </c>
      <c r="X23" s="268"/>
      <c r="Y23" s="268"/>
      <c r="Z23" s="144"/>
      <c r="AA23" s="151" t="s">
        <v>67</v>
      </c>
      <c r="AB23" s="151"/>
      <c r="AC23" s="151"/>
      <c r="AD23" s="144"/>
      <c r="AE23" s="151" t="s">
        <v>0</v>
      </c>
      <c r="AF23" s="151"/>
      <c r="AG23" s="151"/>
      <c r="AH23" s="151"/>
    </row>
    <row r="24" spans="1:34" s="58" customFormat="1" ht="13.5" thickBot="1">
      <c r="A24" s="151">
        <v>1</v>
      </c>
      <c r="B24" s="151">
        <v>1</v>
      </c>
      <c r="C24" s="152">
        <v>1</v>
      </c>
      <c r="D24" s="152"/>
      <c r="E24" s="220"/>
      <c r="F24" s="144" t="s">
        <v>280</v>
      </c>
      <c r="G24" s="280"/>
      <c r="H24" s="280"/>
      <c r="I24" s="280"/>
      <c r="J24" s="144" t="s">
        <v>1</v>
      </c>
      <c r="K24" s="281"/>
      <c r="L24" s="281"/>
      <c r="M24" s="281"/>
      <c r="N24" s="144"/>
      <c r="O24" s="230"/>
      <c r="P24" s="231" t="s">
        <v>1</v>
      </c>
      <c r="Q24" s="232"/>
      <c r="R24" s="144"/>
      <c r="S24" s="230"/>
      <c r="T24" s="231" t="s">
        <v>1</v>
      </c>
      <c r="U24" s="232"/>
      <c r="V24" s="144"/>
      <c r="W24" s="230"/>
      <c r="X24" s="231" t="s">
        <v>1</v>
      </c>
      <c r="Y24" s="232"/>
      <c r="Z24" s="144"/>
      <c r="AA24" s="233" t="str">
        <f>IF($O24="","",SUM(IF($O24&lt;$Q24,"0","1"),IF($S24&lt;$U24,"0","1"),IF($W24="","0",IF($W24&lt;$Y24,"0","1"))))</f>
        <v/>
      </c>
      <c r="AB24" s="231" t="s">
        <v>1</v>
      </c>
      <c r="AC24" s="234" t="str">
        <f>IF($O24="","",SUM(IF($O24&gt;$Q24,"0","1"),IF($S24&gt;$U24,"0","1"),IF($W24="","0",IF($W24&gt;$Y24,"0","1"))))</f>
        <v/>
      </c>
      <c r="AD24" s="144"/>
      <c r="AE24" s="233" t="str">
        <f>IF($O24="","",IF($AA24=$AC24,1,IF($AA24&lt;$AC24,0,2)))</f>
        <v/>
      </c>
      <c r="AF24" s="231" t="s">
        <v>1</v>
      </c>
      <c r="AG24" s="234" t="str">
        <f>IF($O24="","",IF($AA24=$AC24,1,IF($AA24&gt;$AC24,0,2)))</f>
        <v/>
      </c>
      <c r="AH24" s="151"/>
    </row>
    <row r="25" spans="1:34" s="58" customFormat="1" ht="13.5" thickBot="1">
      <c r="A25" s="151">
        <v>2</v>
      </c>
      <c r="B25" s="151">
        <v>1</v>
      </c>
      <c r="C25" s="152">
        <v>2</v>
      </c>
      <c r="D25" s="152"/>
      <c r="E25" s="161" t="str">
        <f>$E$12</f>
        <v>7. Vorrunde</v>
      </c>
      <c r="F25" s="144" t="s">
        <v>280</v>
      </c>
      <c r="G25" s="267" t="str">
        <f>$E$13</f>
        <v>8. Vorrunde</v>
      </c>
      <c r="H25" s="267"/>
      <c r="I25" s="267"/>
      <c r="J25" s="144" t="s">
        <v>1</v>
      </c>
      <c r="K25" s="269" t="str">
        <f>$E$14</f>
        <v>9. Vorrunde</v>
      </c>
      <c r="L25" s="269"/>
      <c r="M25" s="269"/>
      <c r="N25" s="144"/>
      <c r="O25" s="154"/>
      <c r="P25" s="155" t="s">
        <v>1</v>
      </c>
      <c r="Q25" s="156"/>
      <c r="R25" s="144"/>
      <c r="S25" s="154"/>
      <c r="T25" s="155" t="s">
        <v>1</v>
      </c>
      <c r="U25" s="156"/>
      <c r="V25" s="144"/>
      <c r="W25" s="154"/>
      <c r="X25" s="155" t="s">
        <v>1</v>
      </c>
      <c r="Y25" s="156"/>
      <c r="Z25" s="144"/>
      <c r="AA25" s="157" t="str">
        <f>IF($O25="","",SUM(IF($O25&lt;$Q25,0,1),IF($S25&lt;$U25,0,1),IF($W25="",0,IF($W25&lt;$Y25,0,1))))</f>
        <v/>
      </c>
      <c r="AB25" s="155" t="s">
        <v>1</v>
      </c>
      <c r="AC25" s="158" t="str">
        <f>IF($O25="","",SUM(IF($O25&gt;$Q25,"0","1"),IF($S25&gt;$U25,"0","1"),IF($W25="","0",IF($W25&gt;$Y25,"0","1"))))</f>
        <v/>
      </c>
      <c r="AD25" s="144"/>
      <c r="AE25" s="222" t="str">
        <f>IF($O25="","",IF($AA25=$AC25,1,IF($AA25&lt;$AC25,0,2)))</f>
        <v/>
      </c>
      <c r="AF25" s="155" t="s">
        <v>1</v>
      </c>
      <c r="AG25" s="158" t="str">
        <f>IF($O25="","",IF($AA25=$AC25,1,IF($AA25&gt;$AC25,0,2)))</f>
        <v/>
      </c>
      <c r="AH25" s="151"/>
    </row>
    <row r="26" spans="1:34" s="58" customFormat="1" ht="13.5" thickBot="1">
      <c r="A26" s="151"/>
      <c r="B26" s="151"/>
      <c r="C26" s="152"/>
      <c r="D26" s="152"/>
      <c r="E26" s="161"/>
      <c r="F26" s="144"/>
      <c r="G26" s="161"/>
      <c r="H26" s="161"/>
      <c r="I26" s="161"/>
      <c r="J26" s="144"/>
      <c r="K26" s="168"/>
      <c r="L26" s="168"/>
      <c r="M26" s="168"/>
      <c r="N26" s="144"/>
      <c r="O26" s="144"/>
      <c r="P26" s="144"/>
      <c r="Q26" s="144"/>
      <c r="R26" s="144"/>
      <c r="S26" s="144"/>
      <c r="T26" s="144"/>
      <c r="U26" s="144"/>
      <c r="V26" s="144"/>
      <c r="W26" s="144"/>
      <c r="X26" s="144"/>
      <c r="Y26" s="144"/>
      <c r="Z26" s="144"/>
      <c r="AA26" s="144"/>
      <c r="AB26" s="144"/>
      <c r="AC26" s="144"/>
      <c r="AD26" s="144"/>
      <c r="AE26" s="144"/>
      <c r="AF26" s="144"/>
      <c r="AG26" s="144"/>
      <c r="AH26" s="151"/>
    </row>
    <row r="27" spans="1:34" s="58" customFormat="1" ht="13.5" thickBot="1">
      <c r="A27" s="151">
        <v>3</v>
      </c>
      <c r="B27" s="151">
        <v>2</v>
      </c>
      <c r="C27" s="152">
        <v>1</v>
      </c>
      <c r="D27" s="152"/>
      <c r="E27" s="220"/>
      <c r="F27" s="144" t="s">
        <v>280</v>
      </c>
      <c r="G27" s="280"/>
      <c r="H27" s="280"/>
      <c r="I27" s="280"/>
      <c r="J27" s="144" t="s">
        <v>1</v>
      </c>
      <c r="K27" s="281"/>
      <c r="L27" s="281"/>
      <c r="M27" s="281"/>
      <c r="N27" s="144"/>
      <c r="O27" s="230"/>
      <c r="P27" s="231" t="s">
        <v>1</v>
      </c>
      <c r="Q27" s="232"/>
      <c r="R27" s="144"/>
      <c r="S27" s="230"/>
      <c r="T27" s="231" t="s">
        <v>1</v>
      </c>
      <c r="U27" s="232"/>
      <c r="V27" s="144"/>
      <c r="W27" s="230"/>
      <c r="X27" s="231" t="s">
        <v>1</v>
      </c>
      <c r="Y27" s="232"/>
      <c r="Z27" s="144"/>
      <c r="AA27" s="233" t="str">
        <f>IF($O27="","",SUM(IF($O27&lt;$Q27,"0","1"),IF($S27&lt;$U27,"0","1"),IF($W27="","0",IF($W27&lt;$Y27,"0","1"))))</f>
        <v/>
      </c>
      <c r="AB27" s="231" t="s">
        <v>1</v>
      </c>
      <c r="AC27" s="234" t="str">
        <f>IF($O27="","",SUM(IF($O27&gt;$Q27,"0","1"),IF($S27&gt;$U27,"0","1"),IF($W27="","0",IF($W27&gt;$Y27,"0","1"))))</f>
        <v/>
      </c>
      <c r="AD27" s="144"/>
      <c r="AE27" s="242" t="str">
        <f>IF($O27="","",IF($AA27=$AC27,1,IF($AA27&lt;$AC27,0,2)))</f>
        <v/>
      </c>
      <c r="AF27" s="231" t="s">
        <v>1</v>
      </c>
      <c r="AG27" s="234" t="str">
        <f>IF($O27="","",IF($AA27=$AC27,1,IF($AA27&gt;$AC27,0,2)))</f>
        <v/>
      </c>
      <c r="AH27" s="151"/>
    </row>
    <row r="28" spans="1:34" s="58" customFormat="1" ht="13.5" thickBot="1">
      <c r="A28" s="151">
        <v>4</v>
      </c>
      <c r="B28" s="151">
        <v>2</v>
      </c>
      <c r="C28" s="152">
        <v>2</v>
      </c>
      <c r="D28" s="152"/>
      <c r="E28" s="220"/>
      <c r="F28" s="144" t="s">
        <v>280</v>
      </c>
      <c r="G28" s="280"/>
      <c r="H28" s="280"/>
      <c r="I28" s="280"/>
      <c r="J28" s="144" t="s">
        <v>1</v>
      </c>
      <c r="K28" s="281"/>
      <c r="L28" s="281"/>
      <c r="M28" s="281"/>
      <c r="N28" s="144"/>
      <c r="O28" s="230"/>
      <c r="P28" s="231" t="s">
        <v>1</v>
      </c>
      <c r="Q28" s="232"/>
      <c r="R28" s="144"/>
      <c r="S28" s="230"/>
      <c r="T28" s="231" t="s">
        <v>1</v>
      </c>
      <c r="U28" s="232"/>
      <c r="V28" s="144"/>
      <c r="W28" s="230"/>
      <c r="X28" s="231" t="s">
        <v>1</v>
      </c>
      <c r="Y28" s="232"/>
      <c r="Z28" s="144"/>
      <c r="AA28" s="233" t="str">
        <f>IF($O28="","",SUM(IF($O28&lt;$Q28,"0","1"),IF($S28&lt;$U28,"0","1"),IF($W28="","0",IF($W28&lt;$Y28,"0","1"))))</f>
        <v/>
      </c>
      <c r="AB28" s="231" t="s">
        <v>1</v>
      </c>
      <c r="AC28" s="234" t="str">
        <f>IF($O28="","",SUM(IF($O28&gt;$Q28,"0","1"),IF($S28&gt;$U28,"0","1"),IF($W28="","0",IF($W28&gt;$Y28,"0","1"))))</f>
        <v/>
      </c>
      <c r="AD28" s="144"/>
      <c r="AE28" s="242" t="str">
        <f>IF($O28="","",IF($AA28=$AC28,1,IF($AA28&lt;$AC28,0,2)))</f>
        <v/>
      </c>
      <c r="AF28" s="231" t="s">
        <v>1</v>
      </c>
      <c r="AG28" s="234" t="str">
        <f>IF($O28="","",IF($AA28=$AC28,1,IF($AA28&gt;$AC28,0,2)))</f>
        <v/>
      </c>
      <c r="AH28" s="151"/>
    </row>
    <row r="29" spans="1:34" s="58" customFormat="1" ht="13.5" thickBot="1">
      <c r="A29" s="151"/>
      <c r="B29" s="151"/>
      <c r="C29" s="152"/>
      <c r="D29" s="152"/>
      <c r="E29" s="161"/>
      <c r="F29" s="144"/>
      <c r="G29" s="161"/>
      <c r="H29" s="161"/>
      <c r="I29" s="161"/>
      <c r="J29" s="144"/>
      <c r="K29" s="168"/>
      <c r="L29" s="168"/>
      <c r="M29" s="168"/>
      <c r="N29" s="144"/>
      <c r="O29" s="144"/>
      <c r="P29" s="144"/>
      <c r="Q29" s="144"/>
      <c r="R29" s="144"/>
      <c r="S29" s="144"/>
      <c r="T29" s="144"/>
      <c r="U29" s="144"/>
      <c r="V29" s="144"/>
      <c r="W29" s="144"/>
      <c r="X29" s="144"/>
      <c r="Y29" s="144"/>
      <c r="Z29" s="144"/>
      <c r="AA29" s="144"/>
      <c r="AB29" s="144"/>
      <c r="AC29" s="144"/>
      <c r="AD29" s="144"/>
      <c r="AE29" s="144"/>
      <c r="AF29" s="144"/>
      <c r="AG29" s="144"/>
      <c r="AH29" s="151"/>
    </row>
    <row r="30" spans="1:34" s="58" customFormat="1" ht="13.5" thickBot="1">
      <c r="A30" s="151">
        <v>5</v>
      </c>
      <c r="B30" s="151">
        <v>3</v>
      </c>
      <c r="C30" s="152">
        <v>1</v>
      </c>
      <c r="D30" s="152"/>
      <c r="E30" s="220"/>
      <c r="F30" s="144" t="s">
        <v>280</v>
      </c>
      <c r="G30" s="280"/>
      <c r="H30" s="280"/>
      <c r="I30" s="280"/>
      <c r="J30" s="144" t="s">
        <v>1</v>
      </c>
      <c r="K30" s="281"/>
      <c r="L30" s="281"/>
      <c r="M30" s="281"/>
      <c r="N30" s="144"/>
      <c r="O30" s="230"/>
      <c r="P30" s="231" t="s">
        <v>1</v>
      </c>
      <c r="Q30" s="232"/>
      <c r="R30" s="144"/>
      <c r="S30" s="230"/>
      <c r="T30" s="231" t="s">
        <v>1</v>
      </c>
      <c r="U30" s="232"/>
      <c r="V30" s="144"/>
      <c r="W30" s="230"/>
      <c r="X30" s="231" t="s">
        <v>1</v>
      </c>
      <c r="Y30" s="232"/>
      <c r="Z30" s="144"/>
      <c r="AA30" s="233" t="str">
        <f>IF($O30="","",SUM(IF($O30&lt;$Q30,"0","1"),IF($S30&lt;$U30,"0","1"),IF($W30="","0",IF($W30&lt;$Y30,"0","1"))))</f>
        <v/>
      </c>
      <c r="AB30" s="231" t="s">
        <v>1</v>
      </c>
      <c r="AC30" s="234" t="str">
        <f>IF($O30="","",SUM(IF($O30&gt;$Q30,"0","1"),IF($S30&gt;$U30,"0","1"),IF($W30="","0",IF($W30&gt;$Y30,"0","1"))))</f>
        <v/>
      </c>
      <c r="AD30" s="144"/>
      <c r="AE30" s="242" t="str">
        <f>IF($O30="","",IF($AA30=$AC30,1,IF($AA30&lt;$AC30,0,2)))</f>
        <v/>
      </c>
      <c r="AF30" s="231" t="s">
        <v>1</v>
      </c>
      <c r="AG30" s="234" t="str">
        <f>IF($O30="","",IF($AA30=$AC30,1,IF($AA30&gt;$AC30,0,2)))</f>
        <v/>
      </c>
      <c r="AH30" s="151"/>
    </row>
    <row r="31" spans="1:34" s="58" customFormat="1" ht="13.5" thickBot="1">
      <c r="A31" s="151">
        <v>6</v>
      </c>
      <c r="B31" s="151">
        <v>3</v>
      </c>
      <c r="C31" s="152">
        <v>2</v>
      </c>
      <c r="D31" s="152"/>
      <c r="E31" s="161" t="str">
        <f>$E$12</f>
        <v>7. Vorrunde</v>
      </c>
      <c r="F31" s="144" t="s">
        <v>280</v>
      </c>
      <c r="G31" s="267" t="str">
        <f>$E$14</f>
        <v>9. Vorrunde</v>
      </c>
      <c r="H31" s="267"/>
      <c r="I31" s="267"/>
      <c r="J31" s="144" t="s">
        <v>1</v>
      </c>
      <c r="K31" s="269" t="str">
        <f>$E$13</f>
        <v>8. Vorrunde</v>
      </c>
      <c r="L31" s="269"/>
      <c r="M31" s="269"/>
      <c r="N31" s="144"/>
      <c r="O31" s="154"/>
      <c r="P31" s="155" t="s">
        <v>1</v>
      </c>
      <c r="Q31" s="156"/>
      <c r="R31" s="144"/>
      <c r="S31" s="154"/>
      <c r="T31" s="155" t="s">
        <v>1</v>
      </c>
      <c r="U31" s="156"/>
      <c r="V31" s="144"/>
      <c r="W31" s="154"/>
      <c r="X31" s="155" t="s">
        <v>1</v>
      </c>
      <c r="Y31" s="156"/>
      <c r="Z31" s="144"/>
      <c r="AA31" s="157" t="str">
        <f>IF($O31="","",SUM(IF($O31&lt;$Q31,"0","1"),IF($S31&lt;$U31,"0","1"),IF($W31="","0",IF($W31&lt;$Y31,"0","1"))))</f>
        <v/>
      </c>
      <c r="AB31" s="155" t="s">
        <v>1</v>
      </c>
      <c r="AC31" s="158" t="str">
        <f>IF($O31="","",SUM(IF($O31&gt;$Q31,"0","1"),IF($S31&gt;$U31,"0","1"),IF($W31="","0",IF($W31&gt;$Y31,"0","1"))))</f>
        <v/>
      </c>
      <c r="AD31" s="144"/>
      <c r="AE31" s="222" t="str">
        <f>IF($O31="","",IF($AA31=$AC31,1,IF($AA31&lt;$AC31,0,2)))</f>
        <v/>
      </c>
      <c r="AF31" s="155" t="s">
        <v>1</v>
      </c>
      <c r="AG31" s="158" t="str">
        <f>IF($O31="","",IF($AA31=$AC31,1,IF($AA31&gt;$AC31,0,2)))</f>
        <v/>
      </c>
      <c r="AH31" s="151"/>
    </row>
    <row r="32" spans="1:34" s="58" customFormat="1" ht="13.5" thickBot="1">
      <c r="A32" s="151"/>
      <c r="B32" s="151"/>
      <c r="C32" s="152"/>
      <c r="D32" s="152"/>
      <c r="E32" s="161"/>
      <c r="F32" s="144"/>
      <c r="G32" s="161"/>
      <c r="H32" s="161"/>
      <c r="I32" s="161"/>
      <c r="J32" s="144"/>
      <c r="K32" s="168"/>
      <c r="L32" s="168"/>
      <c r="M32" s="168"/>
      <c r="N32" s="144"/>
      <c r="O32" s="144"/>
      <c r="P32" s="144"/>
      <c r="Q32" s="144"/>
      <c r="R32" s="144"/>
      <c r="S32" s="144"/>
      <c r="T32" s="144"/>
      <c r="U32" s="144"/>
      <c r="V32" s="144"/>
      <c r="W32" s="144"/>
      <c r="X32" s="144"/>
      <c r="Y32" s="144"/>
      <c r="Z32" s="144"/>
      <c r="AA32" s="144"/>
      <c r="AB32" s="144"/>
      <c r="AC32" s="144"/>
      <c r="AD32" s="144"/>
      <c r="AE32" s="144"/>
      <c r="AF32" s="144"/>
      <c r="AG32" s="144"/>
      <c r="AH32" s="151"/>
    </row>
    <row r="33" spans="1:34" s="58" customFormat="1" ht="13.5" thickBot="1">
      <c r="A33" s="151">
        <v>7</v>
      </c>
      <c r="B33" s="151">
        <v>4</v>
      </c>
      <c r="C33" s="152">
        <v>1</v>
      </c>
      <c r="D33" s="152"/>
      <c r="E33" s="220"/>
      <c r="F33" s="144" t="s">
        <v>280</v>
      </c>
      <c r="G33" s="280"/>
      <c r="H33" s="280"/>
      <c r="I33" s="280"/>
      <c r="J33" s="144" t="s">
        <v>1</v>
      </c>
      <c r="K33" s="281"/>
      <c r="L33" s="281"/>
      <c r="M33" s="281"/>
      <c r="N33" s="144"/>
      <c r="O33" s="230"/>
      <c r="P33" s="231" t="s">
        <v>1</v>
      </c>
      <c r="Q33" s="232"/>
      <c r="R33" s="144"/>
      <c r="S33" s="230"/>
      <c r="T33" s="231" t="s">
        <v>1</v>
      </c>
      <c r="U33" s="232"/>
      <c r="V33" s="144"/>
      <c r="W33" s="230"/>
      <c r="X33" s="231" t="s">
        <v>1</v>
      </c>
      <c r="Y33" s="232"/>
      <c r="Z33" s="144"/>
      <c r="AA33" s="233" t="str">
        <f>IF($O33="","",SUM(IF($O33&lt;$Q33,"0","1"),IF($S33&lt;$U33,"0","1"),IF($W33="","0",IF($W33&lt;$Y33,"0","1"))))</f>
        <v/>
      </c>
      <c r="AB33" s="231" t="s">
        <v>1</v>
      </c>
      <c r="AC33" s="234" t="str">
        <f>IF($O33="","",SUM(IF($O33&gt;$Q33,"0","1"),IF($S33&gt;$U33,"0","1"),IF($W33="","0",IF($W33&gt;$Y33,"0","1"))))</f>
        <v/>
      </c>
      <c r="AD33" s="144"/>
      <c r="AE33" s="242" t="str">
        <f>IF($O33="","",IF($AA33=$AC33,1,IF($AA33&lt;$AC33,0,2)))</f>
        <v/>
      </c>
      <c r="AF33" s="231" t="s">
        <v>1</v>
      </c>
      <c r="AG33" s="234" t="str">
        <f>IF($O33="","",IF($AA33=$AC33,1,IF($AA33&gt;$AC33,0,2)))</f>
        <v/>
      </c>
      <c r="AH33" s="151"/>
    </row>
    <row r="34" spans="1:34" s="58" customFormat="1" ht="13.5" thickBot="1">
      <c r="A34" s="151">
        <v>8</v>
      </c>
      <c r="B34" s="151">
        <v>4</v>
      </c>
      <c r="C34" s="152">
        <v>2</v>
      </c>
      <c r="D34" s="152"/>
      <c r="E34" s="220"/>
      <c r="F34" s="144" t="s">
        <v>280</v>
      </c>
      <c r="G34" s="280"/>
      <c r="H34" s="280"/>
      <c r="I34" s="280"/>
      <c r="J34" s="144" t="s">
        <v>1</v>
      </c>
      <c r="K34" s="281"/>
      <c r="L34" s="281"/>
      <c r="M34" s="281"/>
      <c r="N34" s="144"/>
      <c r="O34" s="230"/>
      <c r="P34" s="231" t="s">
        <v>1</v>
      </c>
      <c r="Q34" s="232"/>
      <c r="R34" s="144"/>
      <c r="S34" s="230"/>
      <c r="T34" s="231" t="s">
        <v>1</v>
      </c>
      <c r="U34" s="232"/>
      <c r="V34" s="144"/>
      <c r="W34" s="230"/>
      <c r="X34" s="231" t="s">
        <v>1</v>
      </c>
      <c r="Y34" s="232"/>
      <c r="Z34" s="144"/>
      <c r="AA34" s="233" t="str">
        <f>IF($O34="","",SUM(IF($O34&lt;$Q34,"0","1"),IF($S34&lt;$U34,"0","1"),IF($W34="","0",IF($W34&lt;$Y34,"0","1"))))</f>
        <v/>
      </c>
      <c r="AB34" s="231" t="s">
        <v>1</v>
      </c>
      <c r="AC34" s="234" t="str">
        <f>IF($O34="","",SUM(IF($O34&gt;$Q34,"0","1"),IF($S34&gt;$U34,"0","1"),IF($W34="","0",IF($W34&gt;$Y34,"0","1"))))</f>
        <v/>
      </c>
      <c r="AD34" s="144"/>
      <c r="AE34" s="242" t="str">
        <f>IF($O34="","",IF($AA34=$AC34,1,IF($AA34&lt;$AC34,0,2)))</f>
        <v/>
      </c>
      <c r="AF34" s="231" t="s">
        <v>1</v>
      </c>
      <c r="AG34" s="234" t="str">
        <f>IF($O34="","",IF($AA34=$AC34,1,IF($AA34&gt;$AC34,0,2)))</f>
        <v/>
      </c>
      <c r="AH34" s="151"/>
    </row>
    <row r="35" spans="1:34" s="58" customFormat="1" ht="13.5" thickBot="1">
      <c r="A35" s="151"/>
      <c r="B35" s="151"/>
      <c r="C35" s="152"/>
      <c r="D35" s="152"/>
      <c r="E35" s="161"/>
      <c r="F35" s="144"/>
      <c r="G35" s="161"/>
      <c r="H35" s="161"/>
      <c r="I35" s="161"/>
      <c r="J35" s="144"/>
      <c r="K35" s="168"/>
      <c r="L35" s="168"/>
      <c r="M35" s="168"/>
      <c r="N35" s="144"/>
      <c r="O35" s="144"/>
      <c r="P35" s="144"/>
      <c r="Q35" s="144"/>
      <c r="R35" s="144"/>
      <c r="S35" s="144"/>
      <c r="T35" s="144"/>
      <c r="U35" s="144"/>
      <c r="V35" s="144"/>
      <c r="W35" s="144"/>
      <c r="X35" s="144"/>
      <c r="Y35" s="144"/>
      <c r="Z35" s="144"/>
      <c r="AA35" s="144"/>
      <c r="AB35" s="144"/>
      <c r="AC35" s="144"/>
      <c r="AD35" s="144"/>
      <c r="AE35" s="144"/>
      <c r="AF35" s="144"/>
      <c r="AG35" s="144"/>
      <c r="AH35" s="151"/>
    </row>
    <row r="36" spans="1:34" s="58" customFormat="1" ht="13.5" thickBot="1">
      <c r="A36" s="151">
        <v>9</v>
      </c>
      <c r="B36" s="151">
        <v>5</v>
      </c>
      <c r="C36" s="152">
        <v>1</v>
      </c>
      <c r="D36" s="152"/>
      <c r="E36" s="220"/>
      <c r="F36" s="144" t="s">
        <v>280</v>
      </c>
      <c r="G36" s="280"/>
      <c r="H36" s="280"/>
      <c r="I36" s="280"/>
      <c r="J36" s="144" t="s">
        <v>1</v>
      </c>
      <c r="K36" s="281"/>
      <c r="L36" s="281"/>
      <c r="M36" s="281"/>
      <c r="N36" s="144"/>
      <c r="O36" s="230"/>
      <c r="P36" s="231" t="s">
        <v>1</v>
      </c>
      <c r="Q36" s="232"/>
      <c r="R36" s="144"/>
      <c r="S36" s="230"/>
      <c r="T36" s="231" t="s">
        <v>1</v>
      </c>
      <c r="U36" s="232"/>
      <c r="V36" s="144"/>
      <c r="W36" s="230"/>
      <c r="X36" s="231" t="s">
        <v>1</v>
      </c>
      <c r="Y36" s="232"/>
      <c r="Z36" s="144"/>
      <c r="AA36" s="233" t="str">
        <f>IF($O36="","",SUM(IF($O36&lt;$Q36,"0","1"),IF($S36&lt;$U36,"0","1"),IF($W36="","0",IF($W36&lt;$Y36,"0","1"))))</f>
        <v/>
      </c>
      <c r="AB36" s="231" t="s">
        <v>1</v>
      </c>
      <c r="AC36" s="234" t="str">
        <f>IF($O36="","",SUM(IF($O36&gt;$Q36,"0","1"),IF($S36&gt;$U36,"0","1"),IF($W36="","0",IF($W36&gt;$Y36,"0","1"))))</f>
        <v/>
      </c>
      <c r="AD36" s="144"/>
      <c r="AE36" s="242" t="str">
        <f>IF($O36="","",IF($AA36=$AC36,1,IF($AA36&lt;$AC36,0,2)))</f>
        <v/>
      </c>
      <c r="AF36" s="231" t="s">
        <v>1</v>
      </c>
      <c r="AG36" s="234" t="str">
        <f>IF($O36="","",IF($AA36=$AC36,1,IF($AA36&gt;$AC36,0,2)))</f>
        <v/>
      </c>
      <c r="AH36" s="151"/>
    </row>
    <row r="37" spans="1:34" s="58" customFormat="1" ht="13.5" thickBot="1">
      <c r="A37" s="151">
        <v>10</v>
      </c>
      <c r="B37" s="151">
        <v>5</v>
      </c>
      <c r="C37" s="152">
        <v>2</v>
      </c>
      <c r="D37" s="152"/>
      <c r="E37" s="161" t="str">
        <f>$E$13</f>
        <v>8. Vorrunde</v>
      </c>
      <c r="F37" s="144" t="s">
        <v>280</v>
      </c>
      <c r="G37" s="267" t="str">
        <f>$E$14</f>
        <v>9. Vorrunde</v>
      </c>
      <c r="H37" s="267"/>
      <c r="I37" s="267"/>
      <c r="J37" s="144" t="s">
        <v>1</v>
      </c>
      <c r="K37" s="269" t="str">
        <f>$E$12</f>
        <v>7. Vorrunde</v>
      </c>
      <c r="L37" s="269"/>
      <c r="M37" s="269"/>
      <c r="N37" s="144"/>
      <c r="O37" s="154"/>
      <c r="P37" s="155" t="s">
        <v>1</v>
      </c>
      <c r="Q37" s="156"/>
      <c r="R37" s="144"/>
      <c r="S37" s="154"/>
      <c r="T37" s="155" t="s">
        <v>1</v>
      </c>
      <c r="U37" s="156"/>
      <c r="V37" s="144"/>
      <c r="W37" s="154"/>
      <c r="X37" s="155" t="s">
        <v>1</v>
      </c>
      <c r="Y37" s="156"/>
      <c r="Z37" s="144"/>
      <c r="AA37" s="157" t="str">
        <f>IF($O37="","",SUM(IF($O37&lt;$Q37,"0","1"),IF($S37&lt;$U37,"0","1"),IF($W37="","0",IF($W37&lt;$Y37,"0","1"))))</f>
        <v/>
      </c>
      <c r="AB37" s="155" t="s">
        <v>1</v>
      </c>
      <c r="AC37" s="158" t="str">
        <f>IF($O37="","",SUM(IF($O37&gt;$Q37,"0","1"),IF($S37&gt;$U37,"0","1"),IF($W37="","0",IF($W37&gt;$Y37,"0","1"))))</f>
        <v/>
      </c>
      <c r="AD37" s="144"/>
      <c r="AE37" s="222" t="str">
        <f>IF($O37="","",IF($AA37=$AC37,1,IF($AA37&lt;$AC37,0,2)))</f>
        <v/>
      </c>
      <c r="AF37" s="155" t="s">
        <v>1</v>
      </c>
      <c r="AG37" s="158" t="str">
        <f>IF($O37="","",IF($AA37=$AC37,1,IF($AA37&gt;$AC37,0,2)))</f>
        <v/>
      </c>
      <c r="AH37" s="151"/>
    </row>
    <row r="38" spans="1:34" s="58" customFormat="1" ht="13.5" thickBot="1">
      <c r="A38" s="151"/>
      <c r="B38" s="151"/>
      <c r="C38" s="152"/>
      <c r="D38" s="152"/>
      <c r="E38" s="161"/>
      <c r="F38" s="144"/>
      <c r="G38" s="161"/>
      <c r="H38" s="161"/>
      <c r="I38" s="161"/>
      <c r="J38" s="144"/>
      <c r="K38" s="168"/>
      <c r="L38" s="168"/>
      <c r="M38" s="168"/>
      <c r="N38" s="144"/>
      <c r="O38" s="144"/>
      <c r="P38" s="144"/>
      <c r="Q38" s="144"/>
      <c r="R38" s="144"/>
      <c r="S38" s="144"/>
      <c r="T38" s="144"/>
      <c r="U38" s="144"/>
      <c r="V38" s="144"/>
      <c r="W38" s="144"/>
      <c r="X38" s="144"/>
      <c r="Y38" s="144"/>
      <c r="Z38" s="144"/>
      <c r="AA38" s="144"/>
      <c r="AB38" s="144"/>
      <c r="AC38" s="144"/>
      <c r="AD38" s="144"/>
      <c r="AE38" s="144"/>
      <c r="AF38" s="144"/>
      <c r="AG38" s="144"/>
      <c r="AH38" s="151"/>
    </row>
    <row r="39" spans="1:34" s="58" customFormat="1" ht="13.5" thickBot="1">
      <c r="A39" s="151">
        <v>11</v>
      </c>
      <c r="B39" s="151">
        <v>6</v>
      </c>
      <c r="C39" s="152">
        <v>1</v>
      </c>
      <c r="D39" s="152"/>
      <c r="E39" s="220"/>
      <c r="F39" s="144" t="s">
        <v>280</v>
      </c>
      <c r="G39" s="280"/>
      <c r="H39" s="280"/>
      <c r="I39" s="280"/>
      <c r="J39" s="144" t="s">
        <v>1</v>
      </c>
      <c r="K39" s="281"/>
      <c r="L39" s="281"/>
      <c r="M39" s="281"/>
      <c r="N39" s="144"/>
      <c r="O39" s="230"/>
      <c r="P39" s="231" t="s">
        <v>1</v>
      </c>
      <c r="Q39" s="232"/>
      <c r="R39" s="144"/>
      <c r="S39" s="230"/>
      <c r="T39" s="231" t="s">
        <v>1</v>
      </c>
      <c r="U39" s="232"/>
      <c r="V39" s="144"/>
      <c r="W39" s="230"/>
      <c r="X39" s="231" t="s">
        <v>1</v>
      </c>
      <c r="Y39" s="232"/>
      <c r="Z39" s="144"/>
      <c r="AA39" s="233" t="str">
        <f>IF($O39="","",SUM(IF($O39&lt;$Q39,"0","1"),IF($S39&lt;$U39,"0","1"),IF($W39="","0",IF($W39&lt;$Y39,"0","1"))))</f>
        <v/>
      </c>
      <c r="AB39" s="231" t="s">
        <v>1</v>
      </c>
      <c r="AC39" s="234" t="str">
        <f>IF($O39="","",SUM(IF($O39&gt;$Q39,"0","1"),IF($S39&gt;$U39,"0","1"),IF($W39="","0",IF($W39&gt;$Y39,"0","1"))))</f>
        <v/>
      </c>
      <c r="AD39" s="144"/>
      <c r="AE39" s="242" t="str">
        <f>IF($O39="","",IF($AA39=$AC39,1,IF($AA39&lt;$AC39,0,2)))</f>
        <v/>
      </c>
      <c r="AF39" s="231" t="s">
        <v>1</v>
      </c>
      <c r="AG39" s="234" t="str">
        <f>IF($O39="","",IF($AA39=$AC39,1,IF($AA39&gt;$AC39,0,2)))</f>
        <v/>
      </c>
      <c r="AH39" s="151"/>
    </row>
    <row r="40" spans="1:34" s="58" customFormat="1" ht="13.5" thickBot="1">
      <c r="A40" s="151">
        <v>12</v>
      </c>
      <c r="B40" s="151">
        <v>6</v>
      </c>
      <c r="C40" s="152">
        <v>2</v>
      </c>
      <c r="D40" s="152"/>
      <c r="E40" s="161" t="str">
        <f>$E$13</f>
        <v>8. Vorrunde</v>
      </c>
      <c r="F40" s="144" t="s">
        <v>280</v>
      </c>
      <c r="G40" s="267" t="str">
        <f>$E$12</f>
        <v>7. Vorrunde</v>
      </c>
      <c r="H40" s="267"/>
      <c r="I40" s="267"/>
      <c r="J40" s="144" t="s">
        <v>1</v>
      </c>
      <c r="K40" s="269" t="str">
        <f>$E$14</f>
        <v>9. Vorrunde</v>
      </c>
      <c r="L40" s="269"/>
      <c r="M40" s="269"/>
      <c r="N40" s="144"/>
      <c r="O40" s="154"/>
      <c r="P40" s="155" t="s">
        <v>1</v>
      </c>
      <c r="Q40" s="156"/>
      <c r="R40" s="144"/>
      <c r="S40" s="154"/>
      <c r="T40" s="155" t="s">
        <v>1</v>
      </c>
      <c r="U40" s="156"/>
      <c r="V40" s="144"/>
      <c r="W40" s="154"/>
      <c r="X40" s="155" t="s">
        <v>1</v>
      </c>
      <c r="Y40" s="156"/>
      <c r="Z40" s="144"/>
      <c r="AA40" s="157" t="str">
        <f>IF($O40="","",SUM(IF($O40&lt;$Q40,"0","1"),IF($S40&lt;$U40,"0","1"),IF($W40="","0",IF($W40&lt;$Y40,"0","1"))))</f>
        <v/>
      </c>
      <c r="AB40" s="155" t="s">
        <v>1</v>
      </c>
      <c r="AC40" s="158" t="str">
        <f>IF($O40="","",SUM(IF($O40&gt;$Q40,"0","1"),IF($S40&gt;$U40,"0","1"),IF($W40="","0",IF($W40&gt;$Y40,"0","1"))))</f>
        <v/>
      </c>
      <c r="AD40" s="144"/>
      <c r="AE40" s="222" t="str">
        <f>IF($O40="","",IF($AA40=$AC40,1,IF($AA40&lt;$AC40,0,2)))</f>
        <v/>
      </c>
      <c r="AF40" s="155" t="s">
        <v>1</v>
      </c>
      <c r="AG40" s="158" t="str">
        <f>IF($O40="","",IF($AA40=$AC40,1,IF($AA40&gt;$AC40,0,2)))</f>
        <v/>
      </c>
      <c r="AH40" s="151"/>
    </row>
    <row r="41" spans="1:34" s="58" customFormat="1" ht="13.5" thickBot="1">
      <c r="A41" s="151"/>
      <c r="B41" s="151"/>
      <c r="C41" s="152"/>
      <c r="D41" s="152"/>
      <c r="E41" s="161"/>
      <c r="F41" s="144"/>
      <c r="G41" s="161"/>
      <c r="H41" s="161"/>
      <c r="I41" s="161"/>
      <c r="J41" s="144"/>
      <c r="K41" s="168"/>
      <c r="L41" s="168"/>
      <c r="M41" s="168"/>
      <c r="N41" s="144"/>
      <c r="O41" s="144"/>
      <c r="P41" s="144"/>
      <c r="Q41" s="144"/>
      <c r="R41" s="144"/>
      <c r="S41" s="144"/>
      <c r="T41" s="144"/>
      <c r="U41" s="144"/>
      <c r="V41" s="144"/>
      <c r="W41" s="144"/>
      <c r="X41" s="144"/>
      <c r="Y41" s="144"/>
      <c r="Z41" s="144"/>
      <c r="AA41" s="144"/>
      <c r="AB41" s="144"/>
      <c r="AC41" s="144"/>
      <c r="AD41" s="144"/>
      <c r="AE41" s="144"/>
      <c r="AF41" s="144"/>
      <c r="AG41" s="144"/>
      <c r="AH41" s="151"/>
    </row>
    <row r="42" spans="1:34" s="58" customFormat="1" ht="13.5" thickBot="1">
      <c r="A42" s="151">
        <v>13</v>
      </c>
      <c r="B42" s="151">
        <v>7</v>
      </c>
      <c r="C42" s="152">
        <v>1</v>
      </c>
      <c r="D42" s="152"/>
      <c r="E42" s="220"/>
      <c r="F42" s="144" t="s">
        <v>280</v>
      </c>
      <c r="G42" s="280"/>
      <c r="H42" s="280"/>
      <c r="I42" s="280"/>
      <c r="J42" s="144" t="s">
        <v>1</v>
      </c>
      <c r="K42" s="281"/>
      <c r="L42" s="281"/>
      <c r="M42" s="281"/>
      <c r="N42" s="144"/>
      <c r="O42" s="230"/>
      <c r="P42" s="231" t="s">
        <v>1</v>
      </c>
      <c r="Q42" s="232"/>
      <c r="R42" s="144"/>
      <c r="S42" s="230"/>
      <c r="T42" s="231" t="s">
        <v>1</v>
      </c>
      <c r="U42" s="232"/>
      <c r="V42" s="144"/>
      <c r="W42" s="230"/>
      <c r="X42" s="231" t="s">
        <v>1</v>
      </c>
      <c r="Y42" s="232"/>
      <c r="Z42" s="144"/>
      <c r="AA42" s="233" t="str">
        <f>IF($O42="","",SUM(IF($O42&lt;$Q42,"0","1"),IF($S42&lt;$U42,"0","1"),IF($W42="","0",IF($W42&lt;$Y42,"0","1"))))</f>
        <v/>
      </c>
      <c r="AB42" s="231" t="s">
        <v>1</v>
      </c>
      <c r="AC42" s="234" t="str">
        <f>IF($O42="","",SUM(IF($O42&gt;$Q42,"0","1"),IF($S42&gt;$U42,"0","1"),IF($W42="","0",IF($W42&gt;$Y42,"0","1"))))</f>
        <v/>
      </c>
      <c r="AD42" s="144"/>
      <c r="AE42" s="242" t="str">
        <f>IF($O42="","",IF($AA42=$AC42,1,IF($AA42&lt;$AC42,0,2)))</f>
        <v/>
      </c>
      <c r="AF42" s="231" t="s">
        <v>1</v>
      </c>
      <c r="AG42" s="234" t="str">
        <f>IF($O42="","",IF($AA42=$AC42,1,IF($AA42&gt;$AC42,0,2)))</f>
        <v/>
      </c>
      <c r="AH42" s="151"/>
    </row>
    <row r="43" spans="1:34" s="58" customFormat="1" ht="13.5" thickBot="1">
      <c r="A43" s="151">
        <v>14</v>
      </c>
      <c r="B43" s="151">
        <v>7</v>
      </c>
      <c r="C43" s="152">
        <v>2</v>
      </c>
      <c r="D43" s="152"/>
      <c r="E43" s="161" t="str">
        <f>$E$14</f>
        <v>9. Vorrunde</v>
      </c>
      <c r="F43" s="144" t="s">
        <v>280</v>
      </c>
      <c r="G43" s="267" t="str">
        <f>$E$12</f>
        <v>7. Vorrunde</v>
      </c>
      <c r="H43" s="267"/>
      <c r="I43" s="267"/>
      <c r="J43" s="144" t="s">
        <v>1</v>
      </c>
      <c r="K43" s="269" t="str">
        <f>$E$13</f>
        <v>8. Vorrunde</v>
      </c>
      <c r="L43" s="269"/>
      <c r="M43" s="269"/>
      <c r="N43" s="144"/>
      <c r="O43" s="154"/>
      <c r="P43" s="155" t="s">
        <v>1</v>
      </c>
      <c r="Q43" s="156"/>
      <c r="R43" s="144"/>
      <c r="S43" s="154"/>
      <c r="T43" s="155" t="s">
        <v>1</v>
      </c>
      <c r="U43" s="156"/>
      <c r="V43" s="144"/>
      <c r="W43" s="154"/>
      <c r="X43" s="155" t="s">
        <v>1</v>
      </c>
      <c r="Y43" s="156"/>
      <c r="Z43" s="144"/>
      <c r="AA43" s="157" t="str">
        <f>IF($O43="","",SUM(IF($O43&lt;$Q43,"0","1"),IF($S43&lt;$U43,"0","1"),IF($W43="","0",IF($W43&lt;$Y43,"0","1"))))</f>
        <v/>
      </c>
      <c r="AB43" s="155" t="s">
        <v>1</v>
      </c>
      <c r="AC43" s="158" t="str">
        <f>IF($O43="","",SUM(IF($O43&gt;$Q43,"0","1"),IF($S43&gt;$U43,"0","1"),IF($W43="","0",IF($W43&gt;$Y43,"0","1"))))</f>
        <v/>
      </c>
      <c r="AD43" s="144"/>
      <c r="AE43" s="222" t="str">
        <f>IF($O43="","",IF($AA43=$AC43,1,IF($AA43&lt;$AC43,0,2)))</f>
        <v/>
      </c>
      <c r="AF43" s="155" t="s">
        <v>1</v>
      </c>
      <c r="AG43" s="158" t="str">
        <f>IF($O43="","",IF($AA43=$AC43,1,IF($AA43&gt;$AC43,0,2)))</f>
        <v/>
      </c>
      <c r="AH43" s="151"/>
    </row>
    <row r="44" spans="1:34" s="58" customFormat="1" ht="13.5" thickBot="1">
      <c r="A44" s="151"/>
      <c r="B44" s="151"/>
      <c r="C44" s="152"/>
      <c r="D44" s="152"/>
      <c r="E44" s="161"/>
      <c r="F44" s="144"/>
      <c r="G44" s="161"/>
      <c r="H44" s="161"/>
      <c r="I44" s="161"/>
      <c r="J44" s="144"/>
      <c r="K44" s="168"/>
      <c r="L44" s="168"/>
      <c r="M44" s="168"/>
      <c r="N44" s="144"/>
      <c r="O44" s="144"/>
      <c r="P44" s="144"/>
      <c r="Q44" s="144"/>
      <c r="R44" s="144"/>
      <c r="S44" s="144"/>
      <c r="T44" s="144"/>
      <c r="U44" s="144"/>
      <c r="V44" s="144"/>
      <c r="W44" s="144"/>
      <c r="X44" s="144"/>
      <c r="Y44" s="144"/>
      <c r="Z44" s="144"/>
      <c r="AA44" s="144"/>
      <c r="AB44" s="144"/>
      <c r="AC44" s="144"/>
      <c r="AD44" s="144"/>
      <c r="AE44" s="144"/>
      <c r="AF44" s="144"/>
      <c r="AG44" s="144"/>
      <c r="AH44" s="151"/>
    </row>
    <row r="45" spans="1:34" s="58" customFormat="1" ht="13.5" thickBot="1">
      <c r="A45" s="151">
        <v>15</v>
      </c>
      <c r="B45" s="151">
        <v>8</v>
      </c>
      <c r="C45" s="152">
        <v>1</v>
      </c>
      <c r="D45" s="152"/>
      <c r="E45" s="220"/>
      <c r="F45" s="144" t="s">
        <v>280</v>
      </c>
      <c r="G45" s="280"/>
      <c r="H45" s="280"/>
      <c r="I45" s="280"/>
      <c r="J45" s="144" t="s">
        <v>1</v>
      </c>
      <c r="K45" s="281"/>
      <c r="L45" s="281"/>
      <c r="M45" s="281"/>
      <c r="N45" s="144"/>
      <c r="O45" s="230"/>
      <c r="P45" s="231" t="s">
        <v>1</v>
      </c>
      <c r="Q45" s="232"/>
      <c r="R45" s="144"/>
      <c r="S45" s="230"/>
      <c r="T45" s="231" t="s">
        <v>1</v>
      </c>
      <c r="U45" s="232"/>
      <c r="V45" s="144"/>
      <c r="W45" s="230"/>
      <c r="X45" s="231" t="s">
        <v>1</v>
      </c>
      <c r="Y45" s="232"/>
      <c r="Z45" s="241"/>
      <c r="AA45" s="233" t="str">
        <f>IF($O45="","",SUM(IF($O45&lt;$Q45,"0","1"),IF($S45&lt;$U45,"0","1"),IF($W45="","0",IF($W45&lt;$Y45,"0","1"))))</f>
        <v/>
      </c>
      <c r="AB45" s="231" t="s">
        <v>1</v>
      </c>
      <c r="AC45" s="234" t="str">
        <f>IF($O45="","",SUM(IF($O45&gt;$Q45,"0","1"),IF($S45&gt;$U45,"0","1"),IF($W45="","0",IF($W45&gt;$Y45,"0","1"))))</f>
        <v/>
      </c>
      <c r="AD45" s="144"/>
      <c r="AE45" s="242" t="str">
        <f>IF($O45="","",IF($AA45=$AC45,1,IF($AA45&lt;$AC45,0,2)))</f>
        <v/>
      </c>
      <c r="AF45" s="231" t="s">
        <v>1</v>
      </c>
      <c r="AG45" s="234" t="str">
        <f>IF($O45="","",IF($AA45=$AC45,1,IF($AA45&gt;$AC45,0,2)))</f>
        <v/>
      </c>
      <c r="AH45" s="151"/>
    </row>
    <row r="46" spans="1:34" s="58" customFormat="1" ht="13.5" thickBot="1">
      <c r="A46" s="151">
        <v>16</v>
      </c>
      <c r="B46" s="151">
        <v>8</v>
      </c>
      <c r="C46" s="152">
        <v>2</v>
      </c>
      <c r="D46" s="152"/>
      <c r="E46" s="161" t="str">
        <f>$E$14</f>
        <v>9. Vorrunde</v>
      </c>
      <c r="F46" s="144" t="s">
        <v>280</v>
      </c>
      <c r="G46" s="267" t="str">
        <f>$E$13</f>
        <v>8. Vorrunde</v>
      </c>
      <c r="H46" s="267"/>
      <c r="I46" s="267"/>
      <c r="J46" s="144" t="s">
        <v>1</v>
      </c>
      <c r="K46" s="269" t="str">
        <f>$E$12</f>
        <v>7. Vorrunde</v>
      </c>
      <c r="L46" s="269"/>
      <c r="M46" s="269"/>
      <c r="N46" s="144"/>
      <c r="O46" s="154"/>
      <c r="P46" s="155" t="s">
        <v>1</v>
      </c>
      <c r="Q46" s="156"/>
      <c r="R46" s="144"/>
      <c r="S46" s="154"/>
      <c r="T46" s="155" t="s">
        <v>1</v>
      </c>
      <c r="U46" s="156"/>
      <c r="V46" s="144"/>
      <c r="W46" s="154"/>
      <c r="X46" s="155" t="s">
        <v>1</v>
      </c>
      <c r="Y46" s="156"/>
      <c r="Z46" s="144"/>
      <c r="AA46" s="157" t="str">
        <f>IF($O46="","",SUM(IF($O46&lt;$Q46,"0","1"),IF($S46&lt;$U46,"0","1"),IF($W46="","0",IF($W46&lt;$Y46,"0","1"))))</f>
        <v/>
      </c>
      <c r="AB46" s="155" t="s">
        <v>1</v>
      </c>
      <c r="AC46" s="158" t="str">
        <f>IF($O46="","",SUM(IF($O46&gt;$Q46,"0","1"),IF($S46&gt;$U46,"0","1"),IF($W46="","0",IF($W46&gt;$Y46,"0","1"))))</f>
        <v/>
      </c>
      <c r="AD46" s="144"/>
      <c r="AE46" s="222" t="str">
        <f>IF($O46="","",IF($AA46=$AC46,1,IF($AA46&lt;$AC46,0,2)))</f>
        <v/>
      </c>
      <c r="AF46" s="155" t="s">
        <v>1</v>
      </c>
      <c r="AG46" s="158" t="str">
        <f>IF($O46="","",IF($AA46=$AC46,1,IF($AA46&gt;$AC46,0,2)))</f>
        <v/>
      </c>
      <c r="AH46" s="151"/>
    </row>
    <row r="47" spans="1:34" s="58" customFormat="1" ht="13.5" thickBot="1">
      <c r="A47" s="151"/>
      <c r="B47" s="151"/>
      <c r="C47" s="152"/>
      <c r="D47" s="152"/>
      <c r="E47" s="161"/>
      <c r="F47" s="144"/>
      <c r="G47" s="161"/>
      <c r="H47" s="161"/>
      <c r="I47" s="161"/>
      <c r="J47" s="144"/>
      <c r="K47" s="168"/>
      <c r="L47" s="168"/>
      <c r="M47" s="168"/>
      <c r="N47" s="144"/>
      <c r="O47" s="144"/>
      <c r="P47" s="144"/>
      <c r="Q47" s="144"/>
      <c r="R47" s="144"/>
      <c r="S47" s="144"/>
      <c r="T47" s="144"/>
      <c r="U47" s="144"/>
      <c r="V47" s="144"/>
      <c r="W47" s="144"/>
      <c r="X47" s="144"/>
      <c r="Y47" s="144"/>
      <c r="Z47" s="144"/>
      <c r="AA47" s="144"/>
      <c r="AB47" s="144"/>
      <c r="AC47" s="144"/>
      <c r="AD47" s="144"/>
      <c r="AE47" s="144"/>
      <c r="AF47" s="144"/>
      <c r="AG47" s="144"/>
      <c r="AH47" s="151"/>
    </row>
    <row r="48" spans="1:34" s="58" customFormat="1" ht="13.5" thickBot="1">
      <c r="A48" s="151">
        <v>17</v>
      </c>
      <c r="B48" s="151">
        <v>9</v>
      </c>
      <c r="C48" s="152">
        <v>1</v>
      </c>
      <c r="D48" s="152"/>
      <c r="E48" s="220"/>
      <c r="F48" s="144" t="s">
        <v>280</v>
      </c>
      <c r="G48" s="280"/>
      <c r="H48" s="280"/>
      <c r="I48" s="280"/>
      <c r="J48" s="144" t="s">
        <v>1</v>
      </c>
      <c r="K48" s="281"/>
      <c r="L48" s="281"/>
      <c r="M48" s="281"/>
      <c r="N48" s="144"/>
      <c r="O48" s="230"/>
      <c r="P48" s="231" t="s">
        <v>1</v>
      </c>
      <c r="Q48" s="232"/>
      <c r="R48" s="144"/>
      <c r="S48" s="230"/>
      <c r="T48" s="231" t="s">
        <v>1</v>
      </c>
      <c r="U48" s="232"/>
      <c r="V48" s="144"/>
      <c r="W48" s="230"/>
      <c r="X48" s="231" t="s">
        <v>1</v>
      </c>
      <c r="Y48" s="232"/>
      <c r="Z48" s="144"/>
      <c r="AA48" s="233" t="str">
        <f>IF($O48="","",SUM(IF($O48&lt;$Q48,"0","1"),IF($S48&lt;$U48,"0","1"),IF($W48="","0",IF($W48&lt;$Y48,"0","1"))))</f>
        <v/>
      </c>
      <c r="AB48" s="231" t="s">
        <v>1</v>
      </c>
      <c r="AC48" s="234" t="str">
        <f>IF($O48="","",SUM(IF($O48&gt;$Q48,"0","1"),IF($S48&gt;$U48,"0","1"),IF($W48="","0",IF($W48&gt;$Y48,"0","1"))))</f>
        <v/>
      </c>
      <c r="AD48" s="144"/>
      <c r="AE48" s="242" t="str">
        <f>IF($O48="","",IF($AA48=$AC48,1,IF($AA48&lt;$AC48,0,2)))</f>
        <v/>
      </c>
      <c r="AF48" s="231" t="s">
        <v>1</v>
      </c>
      <c r="AG48" s="234" t="str">
        <f>IF($O48="","",IF($AA48=$AC48,1,IF($AA48&gt;$AC48,0,2)))</f>
        <v/>
      </c>
      <c r="AH48" s="151"/>
    </row>
    <row r="49" spans="1:34" s="58" customFormat="1" ht="13.5" thickBot="1">
      <c r="A49" s="151">
        <v>18</v>
      </c>
      <c r="B49" s="151">
        <v>9</v>
      </c>
      <c r="C49" s="152">
        <v>2</v>
      </c>
      <c r="D49" s="152"/>
      <c r="E49" s="220"/>
      <c r="F49" s="144" t="s">
        <v>280</v>
      </c>
      <c r="G49" s="280"/>
      <c r="H49" s="280"/>
      <c r="I49" s="280"/>
      <c r="J49" s="144" t="s">
        <v>1</v>
      </c>
      <c r="K49" s="281"/>
      <c r="L49" s="281"/>
      <c r="M49" s="281"/>
      <c r="N49" s="144"/>
      <c r="O49" s="230"/>
      <c r="P49" s="231" t="s">
        <v>1</v>
      </c>
      <c r="Q49" s="232"/>
      <c r="R49" s="144"/>
      <c r="S49" s="230"/>
      <c r="T49" s="231" t="s">
        <v>1</v>
      </c>
      <c r="U49" s="232"/>
      <c r="V49" s="144"/>
      <c r="W49" s="230"/>
      <c r="X49" s="231" t="s">
        <v>1</v>
      </c>
      <c r="Y49" s="232"/>
      <c r="Z49" s="144"/>
      <c r="AA49" s="233" t="str">
        <f>IF($O49="","",SUM(IF($O49&lt;$Q49,"0","1"),IF($S49&lt;$U49,"0","1"),IF($W49="","0",IF($W49&lt;$Y49,"0","1"))))</f>
        <v/>
      </c>
      <c r="AB49" s="231" t="s">
        <v>1</v>
      </c>
      <c r="AC49" s="234" t="str">
        <f>IF($O49="","",SUM(IF($O49&gt;$Q49,"0","1"),IF($S49&gt;$U49,"0","1"),IF($W49="","0",IF($W49&gt;$Y49,"0","1"))))</f>
        <v/>
      </c>
      <c r="AD49" s="144"/>
      <c r="AE49" s="242" t="str">
        <f>IF($O49="","",IF($AA49=$AC49,1,IF($AA49&lt;$AC49,0,2)))</f>
        <v/>
      </c>
      <c r="AF49" s="231" t="s">
        <v>1</v>
      </c>
      <c r="AG49" s="234" t="str">
        <f>IF($O49="","",IF($AA49=$AC49,1,IF($AA49&gt;$AC49,0,2)))</f>
        <v/>
      </c>
      <c r="AH49" s="151"/>
    </row>
    <row r="50" spans="1:34" s="58" customFormat="1">
      <c r="A50" s="151"/>
      <c r="B50" s="151"/>
      <c r="C50" s="152"/>
      <c r="D50" s="152"/>
      <c r="E50" s="144"/>
      <c r="F50" s="144"/>
      <c r="G50" s="161"/>
      <c r="H50" s="161"/>
      <c r="I50" s="161"/>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51"/>
    </row>
    <row r="51" spans="1:34" s="58" customFormat="1">
      <c r="A51" s="151"/>
      <c r="B51" s="151"/>
      <c r="C51" s="152"/>
      <c r="D51" s="152"/>
      <c r="E51" s="144"/>
      <c r="F51" s="144"/>
      <c r="G51" s="161"/>
      <c r="H51" s="161"/>
      <c r="I51" s="161"/>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51"/>
    </row>
    <row r="52" spans="1:34" s="58" customFormat="1">
      <c r="A52" s="151"/>
      <c r="B52" s="151"/>
      <c r="C52" s="179" t="s">
        <v>325</v>
      </c>
      <c r="D52" s="193"/>
      <c r="E52" s="190" t="s">
        <v>330</v>
      </c>
      <c r="F52" s="144"/>
      <c r="G52" s="273" t="s">
        <v>342</v>
      </c>
      <c r="H52" s="273"/>
      <c r="I52" s="273"/>
      <c r="J52" s="273"/>
      <c r="K52" s="144"/>
      <c r="L52" s="144"/>
      <c r="M52" s="144"/>
      <c r="N52" s="144"/>
      <c r="O52" s="270" t="s">
        <v>326</v>
      </c>
      <c r="P52" s="271"/>
      <c r="Q52" s="272"/>
      <c r="R52" s="144"/>
      <c r="S52" s="270" t="s">
        <v>327</v>
      </c>
      <c r="T52" s="271"/>
      <c r="U52" s="272"/>
      <c r="V52" s="144"/>
      <c r="W52" s="270" t="s">
        <v>67</v>
      </c>
      <c r="X52" s="271"/>
      <c r="Y52" s="272"/>
      <c r="Z52" s="144"/>
      <c r="AA52" s="270" t="s">
        <v>329</v>
      </c>
      <c r="AB52" s="271"/>
      <c r="AC52" s="272"/>
      <c r="AD52" s="144"/>
      <c r="AE52" s="144"/>
      <c r="AF52" s="144"/>
      <c r="AG52" s="144"/>
      <c r="AH52" s="144"/>
    </row>
    <row r="53" spans="1:34" s="58" customFormat="1">
      <c r="A53" s="151"/>
      <c r="B53" s="151"/>
      <c r="C53" s="180">
        <v>1</v>
      </c>
      <c r="D53" s="194"/>
      <c r="E53" s="186" t="str">
        <f>$E$12</f>
        <v>7. Vorrunde</v>
      </c>
      <c r="F53" s="169"/>
      <c r="G53" s="214" t="str">
        <f>AE25</f>
        <v/>
      </c>
      <c r="H53" s="214" t="str">
        <f>AE31</f>
        <v/>
      </c>
      <c r="I53" s="214" t="str">
        <f>AG40</f>
        <v/>
      </c>
      <c r="J53" s="214" t="str">
        <f>AG43</f>
        <v/>
      </c>
      <c r="K53" s="213"/>
      <c r="L53" s="213"/>
      <c r="M53" s="56"/>
      <c r="N53" s="170"/>
      <c r="O53" s="176" t="str">
        <f>IF(COUNT($G53:$J53)&lt;&gt;0,SUM($G53:$J53),"")</f>
        <v/>
      </c>
      <c r="P53" s="177" t="s">
        <v>1</v>
      </c>
      <c r="Q53" s="178" t="str">
        <f>(IF($O53&lt;&gt;"",COUNT($G53:$J53)*2-$O53,""))</f>
        <v/>
      </c>
      <c r="R53" s="170"/>
      <c r="S53" s="176" t="str">
        <f>(IF($O53&lt;&gt;"",O25+S25+W25+O31+S31+W31+Q40+U40+Y40+Q43+U43+Y43,""))</f>
        <v/>
      </c>
      <c r="T53" s="177" t="s">
        <v>1</v>
      </c>
      <c r="U53" s="178" t="str">
        <f>IF($O53&lt;&gt;"",Q25+U25+Y25+Q31+U31+Y31+O40+S40+W40+O43+S43+W43,"")</f>
        <v/>
      </c>
      <c r="V53" s="170"/>
      <c r="W53" s="176" t="str">
        <f>(IF($O53&lt;&gt;"",AA25+AA31+AC40+AC43,""))</f>
        <v/>
      </c>
      <c r="X53" s="177" t="s">
        <v>1</v>
      </c>
      <c r="Y53" s="178" t="str">
        <f>(IF($O53&lt;&gt;"",AC25+AC31+AA40+AA43,""))</f>
        <v/>
      </c>
      <c r="Z53" s="170"/>
      <c r="AA53" s="277"/>
      <c r="AB53" s="278"/>
      <c r="AC53" s="279"/>
      <c r="AD53" s="170"/>
      <c r="AE53" s="56"/>
      <c r="AF53" s="56"/>
      <c r="AG53" s="56"/>
      <c r="AH53" s="144"/>
    </row>
    <row r="54" spans="1:34" s="58" customFormat="1">
      <c r="A54" s="151"/>
      <c r="B54" s="151"/>
      <c r="C54" s="180">
        <v>2</v>
      </c>
      <c r="D54" s="194"/>
      <c r="E54" s="186" t="str">
        <f>$E$13</f>
        <v>8. Vorrunde</v>
      </c>
      <c r="F54" s="169"/>
      <c r="G54" s="214" t="str">
        <f>AG25</f>
        <v/>
      </c>
      <c r="H54" s="214" t="str">
        <f>AE37</f>
        <v/>
      </c>
      <c r="I54" s="214" t="str">
        <f>AE40</f>
        <v/>
      </c>
      <c r="J54" s="214" t="str">
        <f>AG46</f>
        <v/>
      </c>
      <c r="K54" s="213"/>
      <c r="L54" s="61"/>
      <c r="M54" s="61"/>
      <c r="N54" s="170"/>
      <c r="O54" s="176" t="str">
        <f t="shared" ref="O54:O55" si="0">IF(COUNT($G54:$J54)&lt;&gt;0,SUM($G54:$J54),"")</f>
        <v/>
      </c>
      <c r="P54" s="166" t="s">
        <v>1</v>
      </c>
      <c r="Q54" s="167" t="str">
        <f>(IF($O54&lt;&gt;"",COUNT($G54:$J54)*2-$O54,""))</f>
        <v/>
      </c>
      <c r="R54" s="170"/>
      <c r="S54" s="165" t="str">
        <f>IF($O54&lt;&gt;"",Q25+U25+Y25+O37+S37+W37+O40+S40+W40+Q46+U46+Y46,"")</f>
        <v/>
      </c>
      <c r="T54" s="166" t="s">
        <v>1</v>
      </c>
      <c r="U54" s="167" t="str">
        <f>IF($O54&lt;&gt;"",O25+S25+W25+Q37+U37+Y37+Q40+U40+Y40+O46+S46+W46,"")</f>
        <v/>
      </c>
      <c r="V54" s="170"/>
      <c r="W54" s="165" t="str">
        <f>(IF($O54&lt;&gt;"",AC25+AA37+AA40+AC46,""))</f>
        <v/>
      </c>
      <c r="X54" s="166" t="s">
        <v>1</v>
      </c>
      <c r="Y54" s="167" t="str">
        <f>(IF($O54&lt;&gt;"",AA25+AC37+AC40+AA46,""))</f>
        <v/>
      </c>
      <c r="Z54" s="170"/>
      <c r="AA54" s="274"/>
      <c r="AB54" s="275"/>
      <c r="AC54" s="276"/>
      <c r="AD54" s="170"/>
      <c r="AE54" s="61"/>
      <c r="AF54" s="61"/>
      <c r="AG54" s="61"/>
      <c r="AH54" s="144"/>
    </row>
    <row r="55" spans="1:34" s="58" customFormat="1">
      <c r="A55" s="151"/>
      <c r="B55" s="151"/>
      <c r="C55" s="210">
        <v>3</v>
      </c>
      <c r="D55" s="211"/>
      <c r="E55" s="212" t="str">
        <f>$E$14</f>
        <v>9. Vorrunde</v>
      </c>
      <c r="F55" s="169"/>
      <c r="G55" s="214" t="str">
        <f>AG31</f>
        <v/>
      </c>
      <c r="H55" s="214" t="str">
        <f>AG37</f>
        <v/>
      </c>
      <c r="I55" s="214" t="str">
        <f>AE43</f>
        <v/>
      </c>
      <c r="J55" s="214" t="str">
        <f>AE46</f>
        <v/>
      </c>
      <c r="K55" s="213"/>
      <c r="L55" s="61"/>
      <c r="M55" s="61"/>
      <c r="N55" s="170"/>
      <c r="O55" s="165" t="str">
        <f t="shared" si="0"/>
        <v/>
      </c>
      <c r="P55" s="166" t="s">
        <v>1</v>
      </c>
      <c r="Q55" s="167" t="str">
        <f>(IF($O55&lt;&gt;"",COUNT($G55:$J55)*2-$O55,""))</f>
        <v/>
      </c>
      <c r="R55" s="170"/>
      <c r="S55" s="165" t="str">
        <f>IF($O55&lt;&gt;"",Q31+U31+Y31+Q37+U37+Y37+O43+S43+W43+O46+S46+W46,"")</f>
        <v/>
      </c>
      <c r="T55" s="166" t="s">
        <v>1</v>
      </c>
      <c r="U55" s="167" t="str">
        <f>IF($O55&lt;&gt;"",O31+S31+W31+O37+S37+W37+Q43+U43+Y43+Q46+U46+Y46,"")</f>
        <v/>
      </c>
      <c r="V55" s="170"/>
      <c r="W55" s="165" t="str">
        <f>(IF($O55&lt;&gt;"",AC31+AC37+AA43+AA46,""))</f>
        <v/>
      </c>
      <c r="X55" s="166" t="s">
        <v>1</v>
      </c>
      <c r="Y55" s="167" t="str">
        <f>(IF($O55&lt;&gt;"",AA31+AA37+AC43+AC46,""))</f>
        <v/>
      </c>
      <c r="Z55" s="170"/>
      <c r="AA55" s="274"/>
      <c r="AB55" s="275"/>
      <c r="AC55" s="276"/>
      <c r="AD55" s="170"/>
      <c r="AE55" s="144"/>
      <c r="AF55" s="144"/>
      <c r="AG55" s="144"/>
      <c r="AH55" s="144"/>
    </row>
    <row r="56" spans="1:34" s="58" customFormat="1">
      <c r="A56" s="151"/>
      <c r="B56" s="151"/>
      <c r="C56" s="152"/>
      <c r="D56" s="152"/>
      <c r="E56" s="152"/>
      <c r="F56" s="152"/>
      <c r="G56" s="152"/>
      <c r="H56" s="152"/>
      <c r="I56" s="152"/>
      <c r="J56" s="152"/>
      <c r="K56" s="61"/>
      <c r="L56" s="61"/>
      <c r="M56" s="61"/>
      <c r="N56" s="152"/>
      <c r="O56" s="152"/>
      <c r="P56" s="152"/>
      <c r="Q56" s="152"/>
      <c r="R56" s="152"/>
      <c r="S56" s="152"/>
      <c r="T56" s="152"/>
      <c r="U56" s="152"/>
      <c r="V56" s="152"/>
      <c r="W56" s="152"/>
      <c r="X56" s="152"/>
      <c r="Y56" s="152"/>
      <c r="Z56" s="152"/>
      <c r="AA56" s="152"/>
      <c r="AB56" s="152"/>
      <c r="AC56" s="152"/>
      <c r="AD56" s="152"/>
      <c r="AE56" s="152"/>
      <c r="AF56" s="152"/>
      <c r="AG56" s="152"/>
      <c r="AH56" s="144"/>
    </row>
    <row r="57" spans="1:34" s="58" customFormat="1">
      <c r="A57" s="151"/>
      <c r="B57" s="151"/>
      <c r="C57" s="63"/>
      <c r="E57" s="34" t="s">
        <v>367</v>
      </c>
      <c r="F57" s="144"/>
      <c r="G57" s="161"/>
      <c r="H57" s="161"/>
      <c r="I57" s="161"/>
      <c r="J57" s="144"/>
      <c r="K57" s="61"/>
      <c r="L57" s="61"/>
      <c r="M57" s="61"/>
      <c r="N57" s="144"/>
      <c r="O57" s="144"/>
      <c r="P57" s="144"/>
      <c r="Q57" s="144"/>
      <c r="R57" s="144"/>
      <c r="S57" s="144"/>
      <c r="T57" s="144"/>
      <c r="U57" s="144"/>
      <c r="V57" s="144"/>
      <c r="W57" s="144"/>
      <c r="X57" s="144"/>
      <c r="Y57" s="144"/>
      <c r="Z57" s="144"/>
      <c r="AA57" s="144"/>
      <c r="AB57" s="144"/>
      <c r="AC57" s="144"/>
      <c r="AD57" s="144"/>
      <c r="AE57" s="144"/>
      <c r="AF57" s="144"/>
      <c r="AG57" s="144"/>
      <c r="AH57" s="151"/>
    </row>
    <row r="58" spans="1:34" s="58" customFormat="1">
      <c r="C58" s="64" t="s">
        <v>24</v>
      </c>
      <c r="E58" s="282"/>
      <c r="F58" s="282"/>
      <c r="G58" s="282"/>
      <c r="H58" s="282"/>
      <c r="I58" s="55"/>
      <c r="J58" s="56"/>
      <c r="K58" s="56"/>
      <c r="L58" s="56"/>
      <c r="M58" s="56"/>
      <c r="N58" s="56"/>
      <c r="O58" s="56"/>
      <c r="P58" s="56"/>
      <c r="Q58" s="56"/>
      <c r="R58" s="56"/>
      <c r="S58" s="56"/>
      <c r="T58" s="56"/>
      <c r="U58" s="56"/>
      <c r="V58" s="56"/>
      <c r="W58" s="56"/>
      <c r="X58" s="56"/>
      <c r="Y58" s="56"/>
      <c r="Z58" s="56"/>
      <c r="AA58" s="56"/>
      <c r="AB58" s="56"/>
      <c r="AC58" s="56"/>
      <c r="AD58" s="56"/>
      <c r="AE58" s="56"/>
      <c r="AF58" s="56"/>
      <c r="AG58" s="56"/>
    </row>
    <row r="59" spans="1:34" s="61" customFormat="1">
      <c r="A59" s="59"/>
      <c r="B59" s="59"/>
      <c r="C59" s="65" t="s">
        <v>25</v>
      </c>
      <c r="E59" s="283"/>
      <c r="F59" s="283"/>
      <c r="G59" s="283"/>
      <c r="H59" s="283"/>
      <c r="I59" s="62"/>
      <c r="AH59" s="59"/>
    </row>
    <row r="60" spans="1:34" s="61" customFormat="1">
      <c r="A60" s="59"/>
      <c r="B60" s="59"/>
      <c r="C60" s="66" t="s">
        <v>30</v>
      </c>
      <c r="E60" s="284"/>
      <c r="F60" s="284"/>
      <c r="G60" s="284"/>
      <c r="H60" s="284"/>
      <c r="I60" s="62"/>
      <c r="AH60" s="59"/>
    </row>
    <row r="61" spans="1:34" s="61" customFormat="1">
      <c r="A61" s="59"/>
      <c r="B61" s="59"/>
      <c r="C61" s="63"/>
      <c r="E61" s="50"/>
      <c r="G61" s="62"/>
      <c r="H61" s="62"/>
      <c r="I61" s="62"/>
      <c r="AH61" s="59"/>
    </row>
    <row r="62" spans="1:34" s="61" customFormat="1">
      <c r="A62" s="59"/>
      <c r="B62" s="59"/>
      <c r="C62" s="63"/>
      <c r="E62" s="50"/>
      <c r="G62" s="62"/>
      <c r="H62" s="62"/>
      <c r="I62" s="62"/>
      <c r="AH62" s="59"/>
    </row>
    <row r="63" spans="1:34" s="61" customFormat="1">
      <c r="A63" s="59"/>
      <c r="B63" s="59"/>
      <c r="C63" s="63"/>
      <c r="E63" s="50"/>
      <c r="G63" s="62"/>
      <c r="H63" s="62"/>
      <c r="I63" s="62"/>
      <c r="AH63" s="59"/>
    </row>
    <row r="64" spans="1:34" s="61" customFormat="1">
      <c r="A64" s="59"/>
      <c r="B64" s="59"/>
      <c r="C64" s="59"/>
      <c r="D64" s="59"/>
      <c r="G64" s="62"/>
      <c r="H64" s="62"/>
      <c r="I64" s="62"/>
      <c r="AH64" s="59"/>
    </row>
    <row r="65" spans="1:34" s="61" customFormat="1">
      <c r="A65" s="59"/>
      <c r="B65" s="59"/>
      <c r="C65" s="59"/>
      <c r="D65" s="59"/>
      <c r="G65" s="62"/>
      <c r="H65" s="62"/>
      <c r="I65" s="62"/>
      <c r="AH65" s="59"/>
    </row>
  </sheetData>
  <sheetProtection sheet="1" objects="1" scenarios="1"/>
  <mergeCells count="50">
    <mergeCell ref="E58:H58"/>
    <mergeCell ref="E59:H59"/>
    <mergeCell ref="E60:H60"/>
    <mergeCell ref="O23:Q23"/>
    <mergeCell ref="S23:U23"/>
    <mergeCell ref="G24:I24"/>
    <mergeCell ref="K24:M24"/>
    <mergeCell ref="G25:I25"/>
    <mergeCell ref="K25:M25"/>
    <mergeCell ref="G27:I27"/>
    <mergeCell ref="K27:M27"/>
    <mergeCell ref="G28:I28"/>
    <mergeCell ref="K28:M28"/>
    <mergeCell ref="G30:I30"/>
    <mergeCell ref="K30:M30"/>
    <mergeCell ref="G31:I31"/>
    <mergeCell ref="K31:M31"/>
    <mergeCell ref="G33:I33"/>
    <mergeCell ref="K33:M33"/>
    <mergeCell ref="G34:I34"/>
    <mergeCell ref="K34:M34"/>
    <mergeCell ref="G36:I36"/>
    <mergeCell ref="K36:M36"/>
    <mergeCell ref="G37:I37"/>
    <mergeCell ref="K37:M37"/>
    <mergeCell ref="G39:I39"/>
    <mergeCell ref="K39:M39"/>
    <mergeCell ref="G40:I40"/>
    <mergeCell ref="K40:M40"/>
    <mergeCell ref="G42:I42"/>
    <mergeCell ref="K42:M42"/>
    <mergeCell ref="G43:I43"/>
    <mergeCell ref="K43:M43"/>
    <mergeCell ref="G45:I45"/>
    <mergeCell ref="K45:M45"/>
    <mergeCell ref="G46:I46"/>
    <mergeCell ref="K46:M46"/>
    <mergeCell ref="G48:I48"/>
    <mergeCell ref="K48:M48"/>
    <mergeCell ref="AA55:AC55"/>
    <mergeCell ref="G49:I49"/>
    <mergeCell ref="K49:M49"/>
    <mergeCell ref="G52:J52"/>
    <mergeCell ref="O52:Q52"/>
    <mergeCell ref="S52:U52"/>
    <mergeCell ref="W23:Y23"/>
    <mergeCell ref="W52:Y52"/>
    <mergeCell ref="AA52:AC52"/>
    <mergeCell ref="AA53:AC53"/>
    <mergeCell ref="AA54:AC54"/>
  </mergeCells>
  <hyperlinks>
    <hyperlink ref="E2" r:id="rId1" display="TSV Gärtringen Faustballfeld hinter der Th.-Heuss-Halle -Schickhardtstrasse 34/1, 71116 Gärtringen"/>
  </hyperlinks>
  <pageMargins left="0.29527559055118113" right="0.29527559055118113" top="0.98425196850393704" bottom="0.98425196850393704" header="0.51181102362204722" footer="0.51181102362204722"/>
  <pageSetup paperSize="9" scale="86" orientation="portrait" horizontalDpi="300" verticalDpi="300" r:id="rId2"/>
  <headerFooter alignWithMargins="0">
    <oddHeader>&amp;C&amp;"-,Standard"&amp;18Spielplan Feldsaison 2018 U18 weiblich 
&amp;14Landesligameisterschaft</oddHeader>
    <oddFooter>&amp;LFeldsaison 2018 U18 weiblich&amp;CSeite &amp;P&amp;RErstellt am: &amp;D</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358" operator="containsText" id="{D0F973EE-693B-4E7A-8D19-9CBA4566A13B}">
            <xm:f>NOT(ISERROR(SEARCH($E$14,A12)))</xm:f>
            <xm:f>$E$14</xm:f>
            <x14:dxf>
              <font>
                <color auto="1"/>
              </font>
              <fill>
                <patternFill>
                  <bgColor theme="7" tint="0.59996337778862885"/>
                </patternFill>
              </fill>
              <border>
                <left/>
                <right/>
                <top/>
                <bottom/>
              </border>
            </x14:dxf>
          </x14:cfRule>
          <x14:cfRule type="containsText" priority="359" operator="containsText" id="{23F28413-B001-4326-80EE-25A02E1B9A4D}">
            <xm:f>NOT(ISERROR(SEARCH($E$13,A12)))</xm:f>
            <xm:f>$E$13</xm:f>
            <x14:dxf>
              <font>
                <color auto="1"/>
              </font>
              <fill>
                <patternFill>
                  <bgColor theme="6" tint="0.59996337778862885"/>
                </patternFill>
              </fill>
              <border>
                <left/>
                <right/>
                <top/>
                <bottom/>
              </border>
            </x14:dxf>
          </x14:cfRule>
          <x14:cfRule type="containsText" priority="360" operator="containsText" id="{2E7CFDAC-F63E-4C11-B5B5-191756482627}">
            <xm:f>NOT(ISERROR(SEARCH($E$12,A12)))</xm:f>
            <xm:f>$E$12</xm:f>
            <x14:dxf>
              <font>
                <color auto="1"/>
              </font>
              <fill>
                <patternFill>
                  <bgColor theme="3" tint="0.59996337778862885"/>
                </patternFill>
              </fill>
              <border>
                <left/>
                <right/>
                <top/>
                <bottom/>
              </border>
            </x14:dxf>
          </x14:cfRule>
          <xm:sqref>A12:AG55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H66"/>
  <sheetViews>
    <sheetView view="pageLayout" zoomScaleNormal="160" workbookViewId="0">
      <selection activeCell="AC9" sqref="AC9"/>
    </sheetView>
  </sheetViews>
  <sheetFormatPr baseColWidth="10" defaultColWidth="4.140625" defaultRowHeight="12.75"/>
  <cols>
    <col min="1" max="1" width="3.7109375" style="59" customWidth="1"/>
    <col min="2" max="2" width="3.28515625" style="59" customWidth="1"/>
    <col min="3" max="3" width="4.140625" style="60" customWidth="1"/>
    <col min="4" max="4" width="1.140625" style="60" customWidth="1"/>
    <col min="5" max="5" width="16.5703125" style="61" customWidth="1"/>
    <col min="6" max="6" width="2.5703125" style="61" customWidth="1"/>
    <col min="7" max="9" width="4.85546875" style="62" customWidth="1"/>
    <col min="10" max="10" width="4.140625" style="61" customWidth="1"/>
    <col min="11" max="13" width="5" style="61" customWidth="1"/>
    <col min="14" max="14" width="1.42578125" style="61" customWidth="1"/>
    <col min="15" max="15" width="3.5703125" style="61" customWidth="1"/>
    <col min="16" max="16" width="1.42578125" style="61" customWidth="1"/>
    <col min="17" max="17" width="3.5703125" style="61" customWidth="1"/>
    <col min="18" max="18" width="1.42578125" style="61" customWidth="1"/>
    <col min="19" max="19" width="3.7109375" style="61" customWidth="1"/>
    <col min="20" max="20" width="1.42578125" style="61" customWidth="1"/>
    <col min="21" max="21" width="3.85546875" style="61" customWidth="1"/>
    <col min="22" max="22" width="1.42578125" style="61" customWidth="1"/>
    <col min="23" max="23" width="3.5703125" style="61" customWidth="1"/>
    <col min="24" max="24" width="1.42578125" style="61" customWidth="1"/>
    <col min="25" max="25" width="3.5703125" style="61" customWidth="1"/>
    <col min="26" max="26" width="1.42578125" style="61" customWidth="1"/>
    <col min="27" max="27" width="3.5703125" style="61" customWidth="1"/>
    <col min="28" max="28" width="1.42578125" style="61" customWidth="1"/>
    <col min="29" max="29" width="3.5703125" style="61" customWidth="1"/>
    <col min="30" max="30" width="1.42578125" style="61" customWidth="1"/>
    <col min="31" max="31" width="3.5703125" style="61" customWidth="1"/>
    <col min="32" max="32" width="1.42578125" style="61" customWidth="1"/>
    <col min="33" max="33" width="3.5703125" style="61" customWidth="1"/>
    <col min="34" max="34" width="5" style="59" customWidth="1"/>
    <col min="35" max="16384" width="4.140625" style="59"/>
  </cols>
  <sheetData>
    <row r="1" spans="1:34" s="33" customFormat="1">
      <c r="A1" s="36" t="s">
        <v>3</v>
      </c>
      <c r="B1" s="36"/>
      <c r="E1" s="35" t="s">
        <v>339</v>
      </c>
      <c r="T1" s="38"/>
      <c r="U1" s="38"/>
      <c r="V1" s="38"/>
      <c r="X1" s="38"/>
      <c r="Y1" s="38"/>
      <c r="Z1" s="38"/>
      <c r="AA1" s="38"/>
      <c r="AB1" s="38"/>
      <c r="AC1" s="38"/>
      <c r="AD1" s="38"/>
      <c r="AE1" s="38"/>
      <c r="AF1" s="38"/>
      <c r="AG1" s="38"/>
    </row>
    <row r="2" spans="1:34" s="41" customFormat="1">
      <c r="A2" s="37" t="s">
        <v>83</v>
      </c>
      <c r="B2" s="37"/>
      <c r="E2" s="68" t="s">
        <v>381</v>
      </c>
      <c r="F2" s="33"/>
      <c r="G2" s="43"/>
      <c r="H2" s="43"/>
      <c r="I2" s="43"/>
      <c r="J2" s="39"/>
      <c r="K2" s="39"/>
      <c r="L2" s="39"/>
      <c r="M2" s="39"/>
      <c r="N2" s="39"/>
      <c r="O2" s="40"/>
      <c r="P2" s="40"/>
      <c r="Q2" s="40"/>
      <c r="R2" s="39"/>
      <c r="T2" s="42"/>
      <c r="V2" s="43"/>
      <c r="X2" s="42"/>
      <c r="Z2" s="43"/>
      <c r="AD2" s="43"/>
    </row>
    <row r="3" spans="1:34" s="41" customFormat="1">
      <c r="A3" s="37"/>
      <c r="B3" s="37"/>
      <c r="E3" s="52"/>
      <c r="F3" s="33"/>
      <c r="G3" s="43"/>
      <c r="H3" s="43"/>
      <c r="I3" s="43"/>
      <c r="J3" s="39"/>
      <c r="K3" s="39"/>
      <c r="L3" s="39"/>
      <c r="M3" s="39"/>
      <c r="N3" s="39"/>
      <c r="O3" s="40"/>
      <c r="P3" s="40"/>
      <c r="Q3" s="40"/>
      <c r="R3" s="39"/>
      <c r="T3" s="42"/>
      <c r="V3" s="43"/>
      <c r="X3" s="42"/>
      <c r="Z3" s="43"/>
      <c r="AD3" s="43"/>
    </row>
    <row r="4" spans="1:34" s="33" customFormat="1">
      <c r="A4" s="36" t="s">
        <v>5</v>
      </c>
      <c r="B4" s="36"/>
      <c r="E4" s="5" t="s">
        <v>340</v>
      </c>
      <c r="J4" s="44"/>
      <c r="K4" s="44"/>
      <c r="L4" s="44"/>
      <c r="M4" s="44"/>
      <c r="N4" s="44"/>
      <c r="O4" s="44"/>
      <c r="P4" s="44"/>
      <c r="Q4" s="44"/>
      <c r="R4" s="44"/>
      <c r="T4" s="38"/>
      <c r="U4" s="38"/>
      <c r="V4" s="38"/>
      <c r="X4" s="38"/>
      <c r="Y4" s="38"/>
      <c r="Z4" s="38"/>
      <c r="AA4" s="38"/>
      <c r="AB4" s="38"/>
      <c r="AC4" s="38"/>
      <c r="AD4" s="38"/>
      <c r="AE4" s="38"/>
      <c r="AF4" s="38"/>
      <c r="AG4" s="38"/>
    </row>
    <row r="5" spans="1:34" s="33" customFormat="1">
      <c r="A5" s="36" t="s">
        <v>4</v>
      </c>
      <c r="B5" s="36"/>
      <c r="E5" s="44" t="s">
        <v>279</v>
      </c>
      <c r="J5" s="44"/>
      <c r="K5" s="44"/>
      <c r="L5" s="44"/>
      <c r="M5" s="44"/>
      <c r="N5" s="44"/>
      <c r="O5" s="44"/>
      <c r="P5" s="44"/>
      <c r="Q5" s="44"/>
      <c r="R5" s="44"/>
      <c r="S5" s="38"/>
      <c r="T5" s="38"/>
      <c r="U5" s="38"/>
      <c r="V5" s="38"/>
      <c r="W5" s="38"/>
      <c r="X5" s="38"/>
      <c r="Y5" s="38"/>
      <c r="Z5" s="38"/>
      <c r="AA5" s="38"/>
      <c r="AB5" s="38"/>
      <c r="AC5" s="38"/>
      <c r="AD5" s="38"/>
      <c r="AE5" s="38"/>
      <c r="AF5" s="38"/>
      <c r="AG5" s="38"/>
    </row>
    <row r="6" spans="1:34" s="33" customFormat="1">
      <c r="A6" s="36" t="s">
        <v>71</v>
      </c>
      <c r="B6" s="36"/>
      <c r="E6" s="44"/>
      <c r="S6" s="38"/>
      <c r="T6" s="38"/>
      <c r="U6" s="38"/>
      <c r="V6" s="38"/>
      <c r="W6" s="38"/>
      <c r="X6" s="38"/>
      <c r="Y6" s="38"/>
      <c r="Z6" s="38"/>
      <c r="AA6" s="38"/>
      <c r="AB6" s="38"/>
      <c r="AC6" s="38"/>
      <c r="AD6" s="38"/>
      <c r="AE6" s="38"/>
      <c r="AF6" s="38"/>
      <c r="AG6" s="38"/>
    </row>
    <row r="7" spans="1:34" s="33" customFormat="1">
      <c r="A7" s="34" t="s">
        <v>72</v>
      </c>
      <c r="B7" s="34"/>
      <c r="E7" s="45" t="s">
        <v>341</v>
      </c>
      <c r="J7" s="45"/>
      <c r="K7" s="45"/>
      <c r="L7" s="45"/>
      <c r="M7" s="45"/>
      <c r="N7" s="45"/>
      <c r="O7" s="45"/>
      <c r="P7" s="45"/>
      <c r="Q7" s="45"/>
      <c r="R7" s="45"/>
      <c r="S7" s="46"/>
      <c r="T7" s="46"/>
      <c r="U7" s="46"/>
      <c r="V7" s="46"/>
      <c r="W7" s="46"/>
      <c r="X7" s="46"/>
      <c r="Y7" s="46"/>
      <c r="Z7" s="46"/>
      <c r="AA7" s="46"/>
      <c r="AB7" s="46"/>
      <c r="AC7" s="46"/>
      <c r="AD7" s="46"/>
      <c r="AE7" s="46"/>
      <c r="AF7" s="46"/>
      <c r="AG7" s="46"/>
    </row>
    <row r="8" spans="1:34" s="33" customFormat="1">
      <c r="A8" s="36"/>
      <c r="B8" s="36"/>
      <c r="E8" s="45" t="s">
        <v>323</v>
      </c>
      <c r="G8" s="47"/>
      <c r="H8" s="47"/>
      <c r="I8" s="47"/>
      <c r="S8" s="38"/>
      <c r="T8" s="38"/>
      <c r="U8" s="38"/>
      <c r="V8" s="38"/>
      <c r="W8" s="38"/>
      <c r="X8" s="38"/>
      <c r="Y8" s="38"/>
      <c r="Z8" s="38"/>
      <c r="AA8" s="38"/>
      <c r="AB8" s="38"/>
      <c r="AC8" s="38"/>
      <c r="AD8" s="38"/>
      <c r="AE8" s="38"/>
      <c r="AF8" s="38"/>
      <c r="AG8" s="38"/>
    </row>
    <row r="9" spans="1:34" s="33" customFormat="1">
      <c r="A9" s="36"/>
      <c r="B9" s="36"/>
      <c r="E9" s="45"/>
      <c r="G9" s="47"/>
      <c r="H9" s="47"/>
      <c r="I9" s="47"/>
      <c r="S9" s="38"/>
      <c r="T9" s="38"/>
      <c r="U9" s="38"/>
      <c r="V9" s="38"/>
      <c r="W9" s="38"/>
      <c r="X9" s="38"/>
      <c r="Y9" s="38"/>
      <c r="Z9" s="38"/>
      <c r="AA9" s="38"/>
      <c r="AB9" s="38"/>
      <c r="AC9" s="38"/>
      <c r="AD9" s="38"/>
      <c r="AE9" s="38"/>
      <c r="AF9" s="38"/>
      <c r="AG9" s="38"/>
    </row>
    <row r="10" spans="1:34" s="55" customFormat="1">
      <c r="A10" s="53" t="s">
        <v>324</v>
      </c>
      <c r="B10" s="53"/>
      <c r="E10" s="54"/>
      <c r="F10" s="32"/>
      <c r="G10" s="138"/>
      <c r="H10" s="138"/>
      <c r="I10" s="138"/>
      <c r="T10" s="56"/>
      <c r="U10" s="56"/>
      <c r="V10" s="56"/>
      <c r="X10" s="56"/>
      <c r="Y10" s="56"/>
      <c r="Z10" s="56"/>
      <c r="AB10" s="56"/>
      <c r="AC10" s="56"/>
      <c r="AD10" s="56"/>
      <c r="AF10" s="56"/>
      <c r="AG10" s="56"/>
    </row>
    <row r="11" spans="1:34" s="55" customFormat="1">
      <c r="A11" s="53"/>
      <c r="B11" s="53"/>
      <c r="E11" s="54"/>
      <c r="F11" s="32"/>
      <c r="G11" s="138"/>
      <c r="H11" s="138"/>
      <c r="I11" s="138"/>
      <c r="T11" s="56"/>
      <c r="U11" s="56"/>
      <c r="V11" s="56"/>
      <c r="X11" s="56"/>
      <c r="Y11" s="56"/>
      <c r="Z11" s="56"/>
      <c r="AB11" s="56"/>
      <c r="AC11" s="56"/>
      <c r="AD11" s="56"/>
      <c r="AF11" s="56"/>
      <c r="AG11" s="56"/>
    </row>
    <row r="12" spans="1:34" s="55" customFormat="1">
      <c r="A12" s="139"/>
      <c r="B12" s="139"/>
      <c r="C12" s="161"/>
      <c r="D12" s="161"/>
      <c r="E12" s="34" t="s">
        <v>68</v>
      </c>
      <c r="F12" s="142"/>
      <c r="G12" s="197" t="s">
        <v>365</v>
      </c>
      <c r="H12" s="197"/>
      <c r="I12" s="204"/>
      <c r="J12" s="273" t="s">
        <v>366</v>
      </c>
      <c r="K12" s="273"/>
      <c r="L12" s="273"/>
      <c r="M12" s="161"/>
      <c r="N12" s="161"/>
      <c r="O12" s="270" t="s">
        <v>326</v>
      </c>
      <c r="P12" s="271"/>
      <c r="Q12" s="272"/>
      <c r="R12" s="144"/>
      <c r="S12" s="270" t="s">
        <v>327</v>
      </c>
      <c r="T12" s="271"/>
      <c r="U12" s="272"/>
      <c r="V12" s="144"/>
      <c r="W12" s="270" t="s">
        <v>329</v>
      </c>
      <c r="X12" s="271"/>
      <c r="Y12" s="272"/>
      <c r="Z12" s="144"/>
      <c r="AA12" s="204"/>
      <c r="AB12" s="144"/>
      <c r="AC12" s="144"/>
      <c r="AD12" s="144"/>
      <c r="AE12" s="161"/>
      <c r="AF12" s="144"/>
      <c r="AG12" s="144"/>
      <c r="AH12" s="161"/>
    </row>
    <row r="13" spans="1:34" s="55" customFormat="1">
      <c r="A13" s="161"/>
      <c r="B13" s="161"/>
      <c r="C13" s="145">
        <v>1</v>
      </c>
      <c r="D13" s="145"/>
      <c r="E13" s="142" t="s">
        <v>344</v>
      </c>
      <c r="F13" s="142"/>
      <c r="G13" s="214" t="str">
        <f>AE24</f>
        <v/>
      </c>
      <c r="H13" s="214" t="str">
        <f>AE28</f>
        <v/>
      </c>
      <c r="I13" s="204"/>
      <c r="J13" s="286" t="s">
        <v>334</v>
      </c>
      <c r="K13" s="286"/>
      <c r="L13" s="160"/>
      <c r="M13" s="161"/>
      <c r="N13" s="161"/>
      <c r="O13" s="201" t="str">
        <f>IF(COUNT($G13:$H13)&lt;&gt;0,SUM($G13:$H13),"")</f>
        <v/>
      </c>
      <c r="P13" s="202" t="s">
        <v>1</v>
      </c>
      <c r="Q13" s="203" t="str">
        <f>(IF($O13&lt;&gt;"",COUNT($G13:$H13)*2-$O13,""))</f>
        <v/>
      </c>
      <c r="R13" s="170"/>
      <c r="S13" s="201" t="str">
        <f>(IF($O13&lt;&gt;"",O24+S24+O28+S28,""))</f>
        <v/>
      </c>
      <c r="T13" s="202" t="s">
        <v>1</v>
      </c>
      <c r="U13" s="203" t="str">
        <f>(IF($O13&lt;&gt;"",Q24+U24+Q28+U28,""))</f>
        <v/>
      </c>
      <c r="V13" s="170"/>
      <c r="W13" s="277"/>
      <c r="X13" s="278"/>
      <c r="Y13" s="279"/>
      <c r="Z13" s="170"/>
      <c r="AA13" s="204"/>
      <c r="AB13" s="144"/>
      <c r="AC13" s="144"/>
      <c r="AD13" s="144"/>
      <c r="AE13" s="161"/>
      <c r="AF13" s="144"/>
      <c r="AG13" s="144"/>
      <c r="AH13" s="161"/>
    </row>
    <row r="14" spans="1:34" s="55" customFormat="1">
      <c r="A14" s="161"/>
      <c r="B14" s="161"/>
      <c r="C14" s="145">
        <v>2</v>
      </c>
      <c r="D14" s="145"/>
      <c r="E14" s="148" t="s">
        <v>347</v>
      </c>
      <c r="F14" s="142"/>
      <c r="G14" s="214" t="str">
        <f>AG24</f>
        <v/>
      </c>
      <c r="H14" s="214" t="str">
        <f>AE33</f>
        <v/>
      </c>
      <c r="I14" s="204"/>
      <c r="J14" s="286" t="s">
        <v>334</v>
      </c>
      <c r="K14" s="286"/>
      <c r="L14" s="160"/>
      <c r="M14" s="161"/>
      <c r="N14" s="161"/>
      <c r="O14" s="201" t="str">
        <f>IF(COUNT($G14:$H14)&lt;&gt;0,SUM($G14:$H14),"")</f>
        <v/>
      </c>
      <c r="P14" s="199" t="s">
        <v>1</v>
      </c>
      <c r="Q14" s="200" t="str">
        <f>(IF($O14&lt;&gt;"",COUNT($G14:$H14)*2-$O14,""))</f>
        <v/>
      </c>
      <c r="R14" s="170"/>
      <c r="S14" s="198" t="str">
        <f>(IF($O14&lt;&gt;"",Q24+U24+O33+S33,""))</f>
        <v/>
      </c>
      <c r="T14" s="199" t="s">
        <v>1</v>
      </c>
      <c r="U14" s="200" t="str">
        <f>(IF($O14&lt;&gt;"",O24+S24+Q33+U33,""))</f>
        <v/>
      </c>
      <c r="V14" s="170"/>
      <c r="W14" s="274"/>
      <c r="X14" s="275"/>
      <c r="Y14" s="276"/>
      <c r="Z14" s="170"/>
      <c r="AA14" s="204"/>
      <c r="AB14" s="144"/>
      <c r="AC14" s="144"/>
      <c r="AD14" s="144"/>
      <c r="AE14" s="161"/>
      <c r="AF14" s="144"/>
      <c r="AG14" s="144"/>
      <c r="AH14" s="161"/>
    </row>
    <row r="15" spans="1:34" s="55" customFormat="1">
      <c r="A15" s="161"/>
      <c r="B15" s="161"/>
      <c r="C15" s="145">
        <v>3</v>
      </c>
      <c r="D15" s="145"/>
      <c r="E15" s="146" t="s">
        <v>348</v>
      </c>
      <c r="F15" s="146"/>
      <c r="G15" s="214" t="str">
        <f>AG28</f>
        <v/>
      </c>
      <c r="H15" s="214" t="str">
        <f>AG33</f>
        <v/>
      </c>
      <c r="I15" s="204"/>
      <c r="J15" s="286" t="s">
        <v>334</v>
      </c>
      <c r="K15" s="286"/>
      <c r="L15" s="160"/>
      <c r="M15" s="161"/>
      <c r="N15" s="161"/>
      <c r="O15" s="198" t="str">
        <f>IF(COUNT($G15:$H15)&lt;&gt;0,SUM($G15:$H15),"")</f>
        <v/>
      </c>
      <c r="P15" s="199" t="s">
        <v>1</v>
      </c>
      <c r="Q15" s="200" t="str">
        <f>(IF($O15&lt;&gt;"",COUNT($G15:$H15)*2-$O15,""))</f>
        <v/>
      </c>
      <c r="R15" s="170"/>
      <c r="S15" s="198" t="str">
        <f>(IF($O15&lt;&gt;"",Q28+U28+Q33+U33,""))</f>
        <v/>
      </c>
      <c r="T15" s="199" t="s">
        <v>1</v>
      </c>
      <c r="U15" s="200" t="str">
        <f>(IF($O15&lt;&gt;"",O28+S28+O33+S33,""))</f>
        <v/>
      </c>
      <c r="V15" s="170"/>
      <c r="W15" s="274"/>
      <c r="X15" s="275"/>
      <c r="Y15" s="276"/>
      <c r="Z15" s="170"/>
      <c r="AA15" s="204"/>
      <c r="AB15" s="144"/>
      <c r="AC15" s="144"/>
      <c r="AD15" s="144"/>
      <c r="AE15" s="161"/>
      <c r="AF15" s="144"/>
      <c r="AG15" s="144"/>
      <c r="AH15" s="161"/>
    </row>
    <row r="16" spans="1:34" s="55" customFormat="1">
      <c r="A16" s="161"/>
      <c r="B16" s="161"/>
      <c r="C16" s="145"/>
      <c r="D16" s="145"/>
      <c r="E16" s="161"/>
      <c r="F16" s="147"/>
      <c r="G16" s="161"/>
      <c r="H16" s="161"/>
      <c r="I16" s="204"/>
      <c r="J16" s="204"/>
      <c r="K16" s="161"/>
      <c r="L16" s="161"/>
      <c r="M16" s="161"/>
      <c r="N16" s="161"/>
      <c r="O16" s="161"/>
      <c r="P16" s="161"/>
      <c r="Q16" s="161"/>
      <c r="R16" s="161"/>
      <c r="S16" s="144"/>
      <c r="T16" s="144"/>
      <c r="U16" s="144"/>
      <c r="V16" s="144"/>
      <c r="W16" s="144"/>
      <c r="X16" s="144"/>
      <c r="Y16" s="144"/>
      <c r="Z16" s="144"/>
      <c r="AA16" s="144"/>
      <c r="AB16" s="144"/>
      <c r="AC16" s="144"/>
      <c r="AD16" s="144"/>
      <c r="AE16" s="144"/>
      <c r="AF16" s="144"/>
      <c r="AG16" s="144"/>
      <c r="AH16" s="161"/>
    </row>
    <row r="17" spans="1:34" s="33" customFormat="1">
      <c r="A17" s="148"/>
      <c r="B17" s="148"/>
      <c r="C17" s="149"/>
      <c r="D17" s="149"/>
      <c r="E17" s="34" t="s">
        <v>69</v>
      </c>
      <c r="F17" s="148"/>
      <c r="G17" s="197" t="s">
        <v>365</v>
      </c>
      <c r="H17" s="197"/>
      <c r="I17" s="148"/>
      <c r="J17" s="273" t="s">
        <v>366</v>
      </c>
      <c r="K17" s="273"/>
      <c r="L17" s="273"/>
      <c r="M17" s="148"/>
      <c r="N17" s="148"/>
      <c r="O17" s="270" t="s">
        <v>326</v>
      </c>
      <c r="P17" s="271"/>
      <c r="Q17" s="272"/>
      <c r="R17" s="144"/>
      <c r="S17" s="270" t="s">
        <v>327</v>
      </c>
      <c r="T17" s="271"/>
      <c r="U17" s="272"/>
      <c r="V17" s="144"/>
      <c r="W17" s="270" t="s">
        <v>329</v>
      </c>
      <c r="X17" s="271"/>
      <c r="Y17" s="272"/>
      <c r="Z17" s="144"/>
      <c r="AA17" s="150"/>
      <c r="AB17" s="150"/>
      <c r="AC17" s="150"/>
      <c r="AD17" s="150"/>
      <c r="AE17" s="150"/>
      <c r="AF17" s="150"/>
      <c r="AG17" s="150"/>
      <c r="AH17" s="148"/>
    </row>
    <row r="18" spans="1:34" s="33" customFormat="1">
      <c r="A18" s="148"/>
      <c r="B18" s="148"/>
      <c r="C18" s="145">
        <v>1</v>
      </c>
      <c r="D18" s="149"/>
      <c r="E18" s="34" t="s">
        <v>345</v>
      </c>
      <c r="F18" s="148"/>
      <c r="G18" s="214" t="str">
        <f>AE27</f>
        <v/>
      </c>
      <c r="H18" s="214" t="str">
        <f>AE30</f>
        <v/>
      </c>
      <c r="I18" s="148"/>
      <c r="J18" s="286" t="s">
        <v>334</v>
      </c>
      <c r="K18" s="286"/>
      <c r="L18" s="160"/>
      <c r="M18" s="148"/>
      <c r="N18" s="148"/>
      <c r="O18" s="201" t="str">
        <f>IF(COUNT($G18:$H18)&lt;&gt;0,SUM($G18:$H18),"")</f>
        <v/>
      </c>
      <c r="P18" s="202" t="s">
        <v>1</v>
      </c>
      <c r="Q18" s="203" t="str">
        <f>(IF($O18&lt;&gt;"",COUNT($G18:$H18)*2-$O18,""))</f>
        <v/>
      </c>
      <c r="R18" s="170"/>
      <c r="S18" s="201" t="str">
        <f>(IF($O18&lt;&gt;"",O27+S27+O30+S30,""))</f>
        <v/>
      </c>
      <c r="T18" s="202" t="s">
        <v>1</v>
      </c>
      <c r="U18" s="203" t="str">
        <f>(IF($O18&lt;&gt;"",Q27+U27+Q30+U30,""))</f>
        <v/>
      </c>
      <c r="V18" s="170"/>
      <c r="W18" s="277"/>
      <c r="X18" s="278"/>
      <c r="Y18" s="279"/>
      <c r="Z18" s="170"/>
      <c r="AA18" s="150"/>
      <c r="AB18" s="150"/>
      <c r="AC18" s="150"/>
      <c r="AD18" s="150"/>
      <c r="AE18" s="150"/>
      <c r="AF18" s="150"/>
      <c r="AG18" s="150"/>
      <c r="AH18" s="148"/>
    </row>
    <row r="19" spans="1:34" s="33" customFormat="1">
      <c r="A19" s="148"/>
      <c r="B19" s="148"/>
      <c r="C19" s="145">
        <v>2</v>
      </c>
      <c r="D19" s="149"/>
      <c r="E19" s="148" t="s">
        <v>346</v>
      </c>
      <c r="F19" s="148"/>
      <c r="G19" s="214" t="str">
        <f>AG27</f>
        <v/>
      </c>
      <c r="H19" s="214" t="str">
        <f>AE34</f>
        <v/>
      </c>
      <c r="I19" s="148"/>
      <c r="J19" s="286" t="s">
        <v>334</v>
      </c>
      <c r="K19" s="286"/>
      <c r="L19" s="160"/>
      <c r="M19" s="148"/>
      <c r="N19" s="148"/>
      <c r="O19" s="201" t="str">
        <f>IF(COUNT($G19:$H19)&lt;&gt;0,SUM($G19:$H19),"")</f>
        <v/>
      </c>
      <c r="P19" s="199" t="s">
        <v>1</v>
      </c>
      <c r="Q19" s="200" t="str">
        <f>(IF($O19&lt;&gt;"",COUNT($G19:$H19)*2-$O19,""))</f>
        <v/>
      </c>
      <c r="R19" s="170"/>
      <c r="S19" s="198" t="str">
        <f>(IF($O19&lt;&gt;"",Q27+U27+O34+S34,""))</f>
        <v/>
      </c>
      <c r="T19" s="199" t="s">
        <v>1</v>
      </c>
      <c r="U19" s="200" t="str">
        <f>(IF($O19&lt;&gt;"",O27+S27+Q34+U34,""))</f>
        <v/>
      </c>
      <c r="V19" s="170"/>
      <c r="W19" s="274"/>
      <c r="X19" s="275"/>
      <c r="Y19" s="276"/>
      <c r="Z19" s="170"/>
      <c r="AA19" s="150"/>
      <c r="AB19" s="150"/>
      <c r="AC19" s="150"/>
      <c r="AD19" s="150"/>
      <c r="AE19" s="150"/>
      <c r="AF19" s="150"/>
      <c r="AG19" s="150"/>
      <c r="AH19" s="148"/>
    </row>
    <row r="20" spans="1:34" s="33" customFormat="1">
      <c r="A20" s="148"/>
      <c r="B20" s="148"/>
      <c r="C20" s="145">
        <v>3</v>
      </c>
      <c r="D20" s="148"/>
      <c r="E20" s="148" t="s">
        <v>349</v>
      </c>
      <c r="F20" s="148"/>
      <c r="G20" s="214" t="str">
        <f>AG30</f>
        <v/>
      </c>
      <c r="H20" s="214" t="str">
        <f>AG34</f>
        <v/>
      </c>
      <c r="I20" s="148"/>
      <c r="J20" s="286" t="s">
        <v>334</v>
      </c>
      <c r="K20" s="286"/>
      <c r="L20" s="160"/>
      <c r="M20" s="148"/>
      <c r="N20" s="148"/>
      <c r="O20" s="198" t="str">
        <f>IF(COUNT($G20:$H20)&lt;&gt;0,SUM($G20:$H20),"")</f>
        <v/>
      </c>
      <c r="P20" s="199" t="s">
        <v>1</v>
      </c>
      <c r="Q20" s="200" t="str">
        <f>(IF($O20&lt;&gt;"",COUNT($G20:$H20)*2-$O20,""))</f>
        <v/>
      </c>
      <c r="R20" s="170"/>
      <c r="S20" s="198" t="str">
        <f>(IF($O20&lt;&gt;"",Q30+U30+Q34+U34,""))</f>
        <v/>
      </c>
      <c r="T20" s="199" t="s">
        <v>1</v>
      </c>
      <c r="U20" s="200" t="str">
        <f>(IF($O20&lt;&gt;"",O30+S30+O34+S34,""))</f>
        <v/>
      </c>
      <c r="V20" s="170"/>
      <c r="W20" s="274"/>
      <c r="X20" s="275"/>
      <c r="Y20" s="276"/>
      <c r="Z20" s="170"/>
      <c r="AA20" s="150"/>
      <c r="AB20" s="150"/>
      <c r="AC20" s="150"/>
      <c r="AD20" s="150"/>
      <c r="AE20" s="150"/>
      <c r="AF20" s="150"/>
      <c r="AG20" s="150"/>
      <c r="AH20" s="148"/>
    </row>
    <row r="21" spans="1:34" s="33" customFormat="1">
      <c r="A21" s="148"/>
      <c r="B21" s="148"/>
      <c r="C21" s="145"/>
      <c r="D21" s="148"/>
      <c r="E21" s="148"/>
      <c r="F21" s="148"/>
      <c r="G21" s="229"/>
      <c r="H21" s="229"/>
      <c r="I21" s="229"/>
      <c r="J21" s="229"/>
      <c r="K21" s="148"/>
      <c r="L21" s="148"/>
      <c r="M21" s="148"/>
      <c r="N21" s="148"/>
      <c r="O21" s="148"/>
      <c r="P21" s="148"/>
      <c r="Q21" s="148"/>
      <c r="R21" s="148"/>
      <c r="S21" s="150"/>
      <c r="T21" s="150"/>
      <c r="U21" s="150"/>
      <c r="V21" s="150"/>
      <c r="W21" s="150"/>
      <c r="X21" s="150"/>
      <c r="Y21" s="150"/>
      <c r="Z21" s="150"/>
      <c r="AA21" s="150"/>
      <c r="AB21" s="150"/>
      <c r="AC21" s="150"/>
      <c r="AD21" s="150"/>
      <c r="AE21" s="150"/>
      <c r="AF21" s="150"/>
      <c r="AG21" s="150"/>
      <c r="AH21" s="148"/>
    </row>
    <row r="22" spans="1:34" s="55" customFormat="1">
      <c r="A22" s="161"/>
      <c r="B22" s="161"/>
      <c r="C22" s="141"/>
      <c r="D22" s="141"/>
      <c r="E22" s="161"/>
      <c r="F22" s="161"/>
      <c r="G22" s="161"/>
      <c r="H22" s="161"/>
      <c r="I22" s="161"/>
      <c r="J22" s="161"/>
      <c r="K22" s="161"/>
      <c r="L22" s="161"/>
      <c r="M22" s="161"/>
      <c r="N22" s="161"/>
      <c r="O22" s="161"/>
      <c r="P22" s="161"/>
      <c r="Q22" s="161"/>
      <c r="R22" s="161"/>
      <c r="S22" s="144"/>
      <c r="T22" s="144"/>
      <c r="U22" s="144"/>
      <c r="V22" s="144"/>
      <c r="W22" s="144"/>
      <c r="X22" s="144"/>
      <c r="Y22" s="144"/>
      <c r="Z22" s="144"/>
      <c r="AA22" s="144"/>
      <c r="AB22" s="144"/>
      <c r="AC22" s="144"/>
      <c r="AD22" s="144"/>
      <c r="AE22" s="144"/>
      <c r="AF22" s="144"/>
      <c r="AG22" s="144"/>
      <c r="AH22" s="161"/>
    </row>
    <row r="23" spans="1:34" s="58" customFormat="1" ht="13.5" thickBot="1">
      <c r="A23" s="151" t="s">
        <v>343</v>
      </c>
      <c r="B23" s="144" t="s">
        <v>278</v>
      </c>
      <c r="C23" s="192" t="s">
        <v>6</v>
      </c>
      <c r="D23" s="192"/>
      <c r="E23" s="144" t="s">
        <v>7</v>
      </c>
      <c r="F23" s="144" t="s">
        <v>280</v>
      </c>
      <c r="G23" s="161" t="s">
        <v>8</v>
      </c>
      <c r="H23" s="161"/>
      <c r="I23" s="161"/>
      <c r="J23" s="144"/>
      <c r="K23" s="144" t="s">
        <v>9</v>
      </c>
      <c r="L23" s="144"/>
      <c r="M23" s="144"/>
      <c r="N23" s="144"/>
      <c r="O23" s="268" t="s">
        <v>65</v>
      </c>
      <c r="P23" s="268"/>
      <c r="Q23" s="268"/>
      <c r="R23" s="144"/>
      <c r="S23" s="268" t="s">
        <v>66</v>
      </c>
      <c r="T23" s="268"/>
      <c r="U23" s="268"/>
      <c r="V23" s="144"/>
      <c r="W23" s="268" t="s">
        <v>74</v>
      </c>
      <c r="X23" s="268"/>
      <c r="Y23" s="268"/>
      <c r="Z23" s="144"/>
      <c r="AA23" s="151" t="s">
        <v>67</v>
      </c>
      <c r="AB23" s="151"/>
      <c r="AC23" s="151"/>
      <c r="AD23" s="144"/>
      <c r="AE23" s="151" t="s">
        <v>0</v>
      </c>
      <c r="AF23" s="151"/>
      <c r="AG23" s="151"/>
      <c r="AH23" s="151"/>
    </row>
    <row r="24" spans="1:34" s="58" customFormat="1" ht="13.5" thickBot="1">
      <c r="A24" s="151">
        <v>1</v>
      </c>
      <c r="B24" s="151">
        <v>1</v>
      </c>
      <c r="C24" s="152">
        <v>1</v>
      </c>
      <c r="D24" s="152"/>
      <c r="E24" s="161" t="str">
        <f>$E$13</f>
        <v>1. Vorrunde</v>
      </c>
      <c r="F24" s="144" t="s">
        <v>280</v>
      </c>
      <c r="G24" s="267" t="str">
        <f>$E$14</f>
        <v>4. Vorrunde</v>
      </c>
      <c r="H24" s="267"/>
      <c r="I24" s="267"/>
      <c r="J24" s="144" t="s">
        <v>1</v>
      </c>
      <c r="K24" s="269" t="str">
        <f>$E$15</f>
        <v>5. Vorrunde</v>
      </c>
      <c r="L24" s="269"/>
      <c r="M24" s="269"/>
      <c r="N24" s="144"/>
      <c r="O24" s="154"/>
      <c r="P24" s="155" t="s">
        <v>1</v>
      </c>
      <c r="Q24" s="156"/>
      <c r="R24" s="144"/>
      <c r="S24" s="154"/>
      <c r="T24" s="155" t="s">
        <v>1</v>
      </c>
      <c r="U24" s="156"/>
      <c r="V24" s="144"/>
      <c r="W24" s="215"/>
      <c r="X24" s="155" t="s">
        <v>1</v>
      </c>
      <c r="Y24" s="216"/>
      <c r="Z24" s="144"/>
      <c r="AA24" s="157" t="str">
        <f>IF($O24="","",SUM(IF($O24&lt;$Q24,"0","1"),IF($S24&lt;$U24,"0","1"),IF($W24="","0",IF($W24&lt;$Y24,"0","1"))))</f>
        <v/>
      </c>
      <c r="AB24" s="155" t="s">
        <v>1</v>
      </c>
      <c r="AC24" s="158" t="str">
        <f>IF($O24="","",SUM(IF($O24&gt;$Q24,"0","1"),IF($S24&gt;$U24,"0","1"),IF($W24="","0",IF($W24&gt;$Y24,"0","1"))))</f>
        <v/>
      </c>
      <c r="AD24" s="144"/>
      <c r="AE24" s="157" t="str">
        <f>IF($O24="","",IF($AA24=$AC24,1,IF($AA24&lt;$AC24,0,2)))</f>
        <v/>
      </c>
      <c r="AF24" s="155" t="s">
        <v>1</v>
      </c>
      <c r="AG24" s="158" t="str">
        <f>IF($O24="","",IF($AA24=$AC24,1,IF($AA24&gt;$AC24,0,2)))</f>
        <v/>
      </c>
      <c r="AH24" s="151"/>
    </row>
    <row r="25" spans="1:34" s="58" customFormat="1" ht="13.5" thickBot="1">
      <c r="A25" s="151">
        <v>2</v>
      </c>
      <c r="B25" s="151">
        <v>1</v>
      </c>
      <c r="C25" s="152">
        <v>2</v>
      </c>
      <c r="D25" s="152"/>
      <c r="E25" s="219"/>
      <c r="F25" s="144" t="s">
        <v>280</v>
      </c>
      <c r="G25" s="280"/>
      <c r="H25" s="280"/>
      <c r="I25" s="280"/>
      <c r="J25" s="144" t="s">
        <v>1</v>
      </c>
      <c r="K25" s="281"/>
      <c r="L25" s="281"/>
      <c r="M25" s="281"/>
      <c r="N25" s="144"/>
      <c r="O25" s="230"/>
      <c r="P25" s="231" t="s">
        <v>1</v>
      </c>
      <c r="Q25" s="232"/>
      <c r="R25" s="144"/>
      <c r="S25" s="230"/>
      <c r="T25" s="231" t="s">
        <v>1</v>
      </c>
      <c r="U25" s="232"/>
      <c r="V25" s="144"/>
      <c r="W25" s="230"/>
      <c r="X25" s="231" t="s">
        <v>1</v>
      </c>
      <c r="Y25" s="232"/>
      <c r="Z25" s="144"/>
      <c r="AA25" s="233" t="str">
        <f>IF($O25="","",SUM(IF($O25&lt;$Q25,"0","1"),IF($S25&lt;$U25,"0","1"),IF($W25="","0",IF($W25&lt;$Y25,"0","1"))))</f>
        <v/>
      </c>
      <c r="AB25" s="231" t="s">
        <v>1</v>
      </c>
      <c r="AC25" s="234" t="str">
        <f>IF($O25="","",SUM(IF($O25&gt;$Q25,"0","1"),IF($S25&gt;$U25,"0","1"),IF($W25="","0",IF($W25&gt;$Y25,"0","1"))))</f>
        <v/>
      </c>
      <c r="AD25" s="144"/>
      <c r="AE25" s="235" t="str">
        <f>IF($O25="","",IF($AA25=$AC25,1,IF($AA25&lt;$AC25,0,2)))</f>
        <v/>
      </c>
      <c r="AF25" s="231" t="s">
        <v>1</v>
      </c>
      <c r="AG25" s="234" t="str">
        <f>IF($O25="","",IF($AA25=$AC25,1,IF($AA25&gt;$AC25,0,2)))</f>
        <v/>
      </c>
      <c r="AH25" s="151"/>
    </row>
    <row r="26" spans="1:34" s="58" customFormat="1" ht="13.5" thickBot="1">
      <c r="A26" s="151"/>
      <c r="B26" s="151"/>
      <c r="C26" s="152"/>
      <c r="D26" s="152"/>
      <c r="E26" s="161"/>
      <c r="F26" s="144"/>
      <c r="G26" s="161"/>
      <c r="H26" s="161"/>
      <c r="I26" s="161"/>
      <c r="J26" s="144"/>
      <c r="K26" s="168"/>
      <c r="L26" s="168"/>
      <c r="M26" s="168"/>
      <c r="N26" s="144"/>
      <c r="O26" s="144"/>
      <c r="P26" s="144"/>
      <c r="Q26" s="144"/>
      <c r="R26" s="144"/>
      <c r="S26" s="144"/>
      <c r="T26" s="144"/>
      <c r="U26" s="144"/>
      <c r="V26" s="144"/>
      <c r="W26" s="144"/>
      <c r="X26" s="144"/>
      <c r="Y26" s="144"/>
      <c r="Z26" s="144"/>
      <c r="AA26" s="144"/>
      <c r="AB26" s="144"/>
      <c r="AC26" s="144"/>
      <c r="AD26" s="144"/>
      <c r="AE26" s="144"/>
      <c r="AF26" s="144"/>
      <c r="AG26" s="144"/>
      <c r="AH26" s="151"/>
    </row>
    <row r="27" spans="1:34" s="58" customFormat="1" ht="13.5" thickBot="1">
      <c r="A27" s="151">
        <v>3</v>
      </c>
      <c r="B27" s="151">
        <v>2</v>
      </c>
      <c r="C27" s="152">
        <v>1</v>
      </c>
      <c r="D27" s="152"/>
      <c r="E27" s="161" t="str">
        <f>$E$18</f>
        <v>2. Vorrunde</v>
      </c>
      <c r="F27" s="144" t="s">
        <v>280</v>
      </c>
      <c r="G27" s="267" t="str">
        <f>$E$19</f>
        <v>3. Vorrunde</v>
      </c>
      <c r="H27" s="267"/>
      <c r="I27" s="267"/>
      <c r="J27" s="144" t="s">
        <v>1</v>
      </c>
      <c r="K27" s="269" t="str">
        <f>$E$20</f>
        <v>6. Vorrunde</v>
      </c>
      <c r="L27" s="269"/>
      <c r="M27" s="269"/>
      <c r="N27" s="144"/>
      <c r="O27" s="154"/>
      <c r="P27" s="155" t="s">
        <v>1</v>
      </c>
      <c r="Q27" s="156"/>
      <c r="R27" s="144"/>
      <c r="S27" s="154"/>
      <c r="T27" s="155" t="s">
        <v>1</v>
      </c>
      <c r="U27" s="156"/>
      <c r="V27" s="144"/>
      <c r="W27" s="215"/>
      <c r="X27" s="155" t="s">
        <v>1</v>
      </c>
      <c r="Y27" s="216"/>
      <c r="Z27" s="144"/>
      <c r="AA27" s="157" t="str">
        <f>IF($O27="","",SUM(IF($O27&lt;$Q27,"0","1"),IF($S27&lt;$U27,"0","1"),IF($W27="","0",IF($W27&lt;$Y27,"0","1"))))</f>
        <v/>
      </c>
      <c r="AB27" s="155" t="s">
        <v>1</v>
      </c>
      <c r="AC27" s="158" t="str">
        <f>IF($O27="","",SUM(IF($O27&gt;$Q27,"0","1"),IF($S27&gt;$U27,"0","1"),IF($W27="","0",IF($W27&gt;$Y27,"0","1"))))</f>
        <v/>
      </c>
      <c r="AD27" s="144"/>
      <c r="AE27" s="157" t="str">
        <f>IF($O27="","",IF($AA27=$AC27,1,IF($AA27&lt;$AC27,0,2)))</f>
        <v/>
      </c>
      <c r="AF27" s="155" t="s">
        <v>1</v>
      </c>
      <c r="AG27" s="158" t="str">
        <f>IF($O27="","",IF($AA27=$AC27,1,IF($AA27&gt;$AC27,0,2)))</f>
        <v/>
      </c>
      <c r="AH27" s="151"/>
    </row>
    <row r="28" spans="1:34" s="58" customFormat="1" ht="13.5" thickBot="1">
      <c r="A28" s="151">
        <v>4</v>
      </c>
      <c r="B28" s="151">
        <v>2</v>
      </c>
      <c r="C28" s="152">
        <v>2</v>
      </c>
      <c r="D28" s="152"/>
      <c r="E28" s="161" t="str">
        <f>$E$13</f>
        <v>1. Vorrunde</v>
      </c>
      <c r="F28" s="144" t="s">
        <v>280</v>
      </c>
      <c r="G28" s="267" t="str">
        <f>$E$15</f>
        <v>5. Vorrunde</v>
      </c>
      <c r="H28" s="267"/>
      <c r="I28" s="267"/>
      <c r="J28" s="144" t="s">
        <v>1</v>
      </c>
      <c r="K28" s="269" t="str">
        <f>$E$14</f>
        <v>4. Vorrunde</v>
      </c>
      <c r="L28" s="269"/>
      <c r="M28" s="269"/>
      <c r="N28" s="144"/>
      <c r="O28" s="154"/>
      <c r="P28" s="155" t="s">
        <v>1</v>
      </c>
      <c r="Q28" s="156"/>
      <c r="R28" s="144"/>
      <c r="S28" s="154"/>
      <c r="T28" s="155" t="s">
        <v>1</v>
      </c>
      <c r="U28" s="156"/>
      <c r="V28" s="144"/>
      <c r="W28" s="215"/>
      <c r="X28" s="155" t="s">
        <v>1</v>
      </c>
      <c r="Y28" s="216"/>
      <c r="Z28" s="144"/>
      <c r="AA28" s="157" t="str">
        <f>IF($O28="","",SUM(IF($O28&lt;$Q28,"0","1"),IF($S28&lt;$U28,"0","1"),IF($W28="","0",IF($W28&lt;$Y28,"0","1"))))</f>
        <v/>
      </c>
      <c r="AB28" s="155" t="s">
        <v>1</v>
      </c>
      <c r="AC28" s="158" t="str">
        <f>IF($O28="","",SUM(IF($O28&gt;$Q28,"0","1"),IF($S28&gt;$U28,"0","1"),IF($W28="","0",IF($W28&gt;$Y28,"0","1"))))</f>
        <v/>
      </c>
      <c r="AD28" s="144"/>
      <c r="AE28" s="157" t="str">
        <f>IF($O28="","",IF($AA28=$AC28,1,IF($AA28&lt;$AC28,0,2)))</f>
        <v/>
      </c>
      <c r="AF28" s="155" t="s">
        <v>1</v>
      </c>
      <c r="AG28" s="158" t="str">
        <f>IF($O28="","",IF($AA28=$AC28,1,IF($AA28&gt;$AC28,0,2)))</f>
        <v/>
      </c>
      <c r="AH28" s="151"/>
    </row>
    <row r="29" spans="1:34" s="58" customFormat="1" ht="13.5" thickBot="1">
      <c r="A29" s="151"/>
      <c r="B29" s="151"/>
      <c r="C29" s="152"/>
      <c r="D29" s="152"/>
      <c r="E29" s="161"/>
      <c r="F29" s="144"/>
      <c r="G29" s="161"/>
      <c r="H29" s="161"/>
      <c r="I29" s="161"/>
      <c r="J29" s="144"/>
      <c r="K29" s="168"/>
      <c r="L29" s="168"/>
      <c r="M29" s="168"/>
      <c r="N29" s="144"/>
      <c r="O29" s="144"/>
      <c r="P29" s="144"/>
      <c r="Q29" s="144"/>
      <c r="R29" s="144"/>
      <c r="S29" s="144"/>
      <c r="T29" s="144"/>
      <c r="U29" s="144"/>
      <c r="V29" s="144"/>
      <c r="W29" s="144"/>
      <c r="X29" s="144"/>
      <c r="Y29" s="144"/>
      <c r="Z29" s="144"/>
      <c r="AA29" s="144"/>
      <c r="AB29" s="144"/>
      <c r="AC29" s="144"/>
      <c r="AD29" s="144"/>
      <c r="AE29" s="144"/>
      <c r="AF29" s="144"/>
      <c r="AG29" s="144"/>
      <c r="AH29" s="151"/>
    </row>
    <row r="30" spans="1:34" s="58" customFormat="1" ht="13.5" thickBot="1">
      <c r="A30" s="151">
        <v>5</v>
      </c>
      <c r="B30" s="151">
        <v>3</v>
      </c>
      <c r="C30" s="152">
        <v>1</v>
      </c>
      <c r="D30" s="152"/>
      <c r="E30" s="161" t="str">
        <f>$E$18</f>
        <v>2. Vorrunde</v>
      </c>
      <c r="F30" s="144" t="s">
        <v>280</v>
      </c>
      <c r="G30" s="269" t="str">
        <f>$E$20</f>
        <v>6. Vorrunde</v>
      </c>
      <c r="H30" s="269"/>
      <c r="I30" s="269"/>
      <c r="J30" s="144" t="s">
        <v>1</v>
      </c>
      <c r="K30" s="267" t="str">
        <f>$E$19</f>
        <v>3. Vorrunde</v>
      </c>
      <c r="L30" s="267"/>
      <c r="M30" s="267"/>
      <c r="N30" s="144"/>
      <c r="O30" s="154"/>
      <c r="P30" s="155" t="s">
        <v>1</v>
      </c>
      <c r="Q30" s="156"/>
      <c r="R30" s="144"/>
      <c r="S30" s="154"/>
      <c r="T30" s="155" t="s">
        <v>1</v>
      </c>
      <c r="U30" s="156"/>
      <c r="V30" s="144"/>
      <c r="W30" s="215"/>
      <c r="X30" s="155" t="s">
        <v>1</v>
      </c>
      <c r="Y30" s="216"/>
      <c r="Z30" s="144"/>
      <c r="AA30" s="157" t="str">
        <f>IF($O30="","",SUM(IF($O30&lt;$Q30,"0","1"),IF($S30&lt;$U30,"0","1"),IF($W30="","0",IF($W30&lt;$Y30,"0","1"))))</f>
        <v/>
      </c>
      <c r="AB30" s="155" t="s">
        <v>1</v>
      </c>
      <c r="AC30" s="158" t="str">
        <f>IF($O30="","",SUM(IF($O30&gt;$Q30,"0","1"),IF($S30&gt;$U30,"0","1"),IF($W30="","0",IF($W30&gt;$Y30,"0","1"))))</f>
        <v/>
      </c>
      <c r="AD30" s="144"/>
      <c r="AE30" s="157" t="str">
        <f>IF($O30="","",IF($AA30=$AC30,1,IF($AA30&lt;$AC30,0,2)))</f>
        <v/>
      </c>
      <c r="AF30" s="155" t="s">
        <v>1</v>
      </c>
      <c r="AG30" s="158" t="str">
        <f>IF($O30="","",IF($AA30=$AC30,1,IF($AA30&gt;$AC30,0,2)))</f>
        <v/>
      </c>
      <c r="AH30" s="151"/>
    </row>
    <row r="31" spans="1:34" s="58" customFormat="1" ht="13.5" thickBot="1">
      <c r="A31" s="151">
        <v>6</v>
      </c>
      <c r="B31" s="151">
        <v>3</v>
      </c>
      <c r="C31" s="152">
        <v>2</v>
      </c>
      <c r="D31" s="152"/>
      <c r="E31" s="219"/>
      <c r="F31" s="144" t="s">
        <v>280</v>
      </c>
      <c r="G31" s="280"/>
      <c r="H31" s="280"/>
      <c r="I31" s="280"/>
      <c r="J31" s="144" t="s">
        <v>1</v>
      </c>
      <c r="K31" s="281"/>
      <c r="L31" s="281"/>
      <c r="M31" s="281"/>
      <c r="N31" s="144"/>
      <c r="O31" s="230"/>
      <c r="P31" s="231" t="s">
        <v>1</v>
      </c>
      <c r="Q31" s="232"/>
      <c r="R31" s="144"/>
      <c r="S31" s="230"/>
      <c r="T31" s="231" t="s">
        <v>1</v>
      </c>
      <c r="U31" s="232"/>
      <c r="V31" s="144"/>
      <c r="W31" s="230"/>
      <c r="X31" s="231" t="s">
        <v>1</v>
      </c>
      <c r="Y31" s="232"/>
      <c r="Z31" s="144"/>
      <c r="AA31" s="233" t="str">
        <f>IF($O31="","",SUM(IF($O31&lt;$Q31,"0","1"),IF($S31&lt;$U31,"0","1"),IF($W31="","0",IF($W31&lt;$Y31,"0","1"))))</f>
        <v/>
      </c>
      <c r="AB31" s="231" t="s">
        <v>1</v>
      </c>
      <c r="AC31" s="234" t="str">
        <f>IF($O31="","",SUM(IF($O31&gt;$Q31,"0","1"),IF($S31&gt;$U31,"0","1"),IF($W31="","0",IF($W31&gt;$Y31,"0","1"))))</f>
        <v/>
      </c>
      <c r="AD31" s="144"/>
      <c r="AE31" s="233" t="str">
        <f>IF($O31="","",IF($AA31=$AC31,1,IF($AA31&lt;$AC31,0,2)))</f>
        <v/>
      </c>
      <c r="AF31" s="231" t="s">
        <v>1</v>
      </c>
      <c r="AG31" s="234" t="str">
        <f>IF($O31="","",IF($AA31=$AC31,1,IF($AA31&gt;$AC31,0,2)))</f>
        <v/>
      </c>
      <c r="AH31" s="151"/>
    </row>
    <row r="32" spans="1:34" s="58" customFormat="1" ht="13.5" thickBot="1">
      <c r="A32" s="151"/>
      <c r="B32" s="151"/>
      <c r="C32" s="152"/>
      <c r="D32" s="152"/>
      <c r="E32" s="161"/>
      <c r="F32" s="144"/>
      <c r="G32" s="161"/>
      <c r="H32" s="161"/>
      <c r="I32" s="161"/>
      <c r="J32" s="144"/>
      <c r="K32" s="168"/>
      <c r="L32" s="168"/>
      <c r="M32" s="168"/>
      <c r="N32" s="144"/>
      <c r="O32" s="144"/>
      <c r="P32" s="144"/>
      <c r="Q32" s="144"/>
      <c r="R32" s="144"/>
      <c r="S32" s="144"/>
      <c r="T32" s="144"/>
      <c r="U32" s="144"/>
      <c r="V32" s="144"/>
      <c r="W32" s="144"/>
      <c r="X32" s="144"/>
      <c r="Y32" s="144"/>
      <c r="Z32" s="144"/>
      <c r="AA32" s="144"/>
      <c r="AB32" s="144"/>
      <c r="AC32" s="144"/>
      <c r="AD32" s="144"/>
      <c r="AE32" s="144"/>
      <c r="AF32" s="144"/>
      <c r="AG32" s="144"/>
      <c r="AH32" s="151"/>
    </row>
    <row r="33" spans="1:34" s="58" customFormat="1" ht="13.5" thickBot="1">
      <c r="A33" s="151">
        <v>7</v>
      </c>
      <c r="B33" s="151">
        <v>4</v>
      </c>
      <c r="C33" s="152">
        <v>1</v>
      </c>
      <c r="D33" s="152"/>
      <c r="E33" s="161" t="str">
        <f>$E$14</f>
        <v>4. Vorrunde</v>
      </c>
      <c r="F33" s="144" t="s">
        <v>280</v>
      </c>
      <c r="G33" s="267" t="str">
        <f>$E$15</f>
        <v>5. Vorrunde</v>
      </c>
      <c r="H33" s="267"/>
      <c r="I33" s="267"/>
      <c r="J33" s="144" t="s">
        <v>1</v>
      </c>
      <c r="K33" s="269" t="s">
        <v>344</v>
      </c>
      <c r="L33" s="269"/>
      <c r="M33" s="269"/>
      <c r="N33" s="144"/>
      <c r="O33" s="154"/>
      <c r="P33" s="155" t="s">
        <v>1</v>
      </c>
      <c r="Q33" s="156"/>
      <c r="R33" s="144"/>
      <c r="S33" s="154"/>
      <c r="T33" s="155" t="s">
        <v>1</v>
      </c>
      <c r="U33" s="156"/>
      <c r="V33" s="144"/>
      <c r="W33" s="215"/>
      <c r="X33" s="155" t="s">
        <v>1</v>
      </c>
      <c r="Y33" s="216"/>
      <c r="Z33" s="144"/>
      <c r="AA33" s="157" t="str">
        <f>IF($O33="","",SUM(IF($O33&lt;$Q33,"0","1"),IF($S33&lt;$U33,"0","1"),IF($W33="","0",IF($W33&lt;$Y33,"0","1"))))</f>
        <v/>
      </c>
      <c r="AB33" s="155" t="s">
        <v>1</v>
      </c>
      <c r="AC33" s="158" t="str">
        <f>IF($O33="","",SUM(IF($O33&gt;$Q33,"0","1"),IF($S33&gt;$U33,"0","1"),IF($W33="","0",IF($W33&gt;$Y33,"0","1"))))</f>
        <v/>
      </c>
      <c r="AD33" s="144"/>
      <c r="AE33" s="157" t="str">
        <f>IF($O33="","",IF($AA33=$AC33,1,IF($AA33&lt;$AC33,0,2)))</f>
        <v/>
      </c>
      <c r="AF33" s="155" t="s">
        <v>1</v>
      </c>
      <c r="AG33" s="158" t="str">
        <f>IF($O33="","",IF($AA33=$AC33,1,IF($AA33&gt;$AC33,0,2)))</f>
        <v/>
      </c>
      <c r="AH33" s="151"/>
    </row>
    <row r="34" spans="1:34" s="58" customFormat="1" ht="13.5" thickBot="1">
      <c r="A34" s="151">
        <v>8</v>
      </c>
      <c r="B34" s="151">
        <v>4</v>
      </c>
      <c r="C34" s="152">
        <v>2</v>
      </c>
      <c r="D34" s="152"/>
      <c r="E34" s="161" t="str">
        <f>$E$19</f>
        <v>3. Vorrunde</v>
      </c>
      <c r="F34" s="144" t="s">
        <v>280</v>
      </c>
      <c r="G34" s="269" t="str">
        <f>$E$20</f>
        <v>6. Vorrunde</v>
      </c>
      <c r="H34" s="269"/>
      <c r="I34" s="269"/>
      <c r="J34" s="144" t="s">
        <v>1</v>
      </c>
      <c r="K34" s="269" t="s">
        <v>345</v>
      </c>
      <c r="L34" s="269"/>
      <c r="M34" s="269"/>
      <c r="N34" s="144"/>
      <c r="O34" s="154"/>
      <c r="P34" s="155" t="s">
        <v>1</v>
      </c>
      <c r="Q34" s="156"/>
      <c r="R34" s="144"/>
      <c r="S34" s="154"/>
      <c r="T34" s="155" t="s">
        <v>1</v>
      </c>
      <c r="U34" s="156"/>
      <c r="V34" s="144"/>
      <c r="W34" s="215"/>
      <c r="X34" s="155" t="s">
        <v>1</v>
      </c>
      <c r="Y34" s="216"/>
      <c r="Z34" s="144"/>
      <c r="AA34" s="157" t="str">
        <f>IF($O34="","",SUM(IF($O34&lt;$Q34,"0","1"),IF($S34&lt;$U34,"0","1"),IF($W34="","0",IF($W34&lt;$Y34,"0","1"))))</f>
        <v/>
      </c>
      <c r="AB34" s="155" t="s">
        <v>1</v>
      </c>
      <c r="AC34" s="158" t="str">
        <f>IF($O34="","",SUM(IF($O34&gt;$Q34,"0","1"),IF($S34&gt;$U34,"0","1"),IF($W34="","0",IF($W34&gt;$Y34,"0","1"))))</f>
        <v/>
      </c>
      <c r="AD34" s="144"/>
      <c r="AE34" s="157" t="str">
        <f>IF($O34="","",IF($AA34=$AC34,1,IF($AA34&lt;$AC34,0,2)))</f>
        <v/>
      </c>
      <c r="AF34" s="155" t="s">
        <v>1</v>
      </c>
      <c r="AG34" s="158" t="str">
        <f>IF($O34="","",IF($AA34=$AC34,1,IF($AA34&gt;$AC34,0,2)))</f>
        <v/>
      </c>
      <c r="AH34" s="151"/>
    </row>
    <row r="35" spans="1:34" s="58" customFormat="1" ht="13.5" thickBot="1">
      <c r="A35" s="151"/>
      <c r="B35" s="151"/>
      <c r="C35" s="152"/>
      <c r="D35" s="152"/>
      <c r="E35" s="161"/>
      <c r="F35" s="144"/>
      <c r="G35" s="161"/>
      <c r="H35" s="161"/>
      <c r="I35" s="161"/>
      <c r="J35" s="144"/>
      <c r="K35" s="168"/>
      <c r="L35" s="168"/>
      <c r="M35" s="168"/>
      <c r="N35" s="144"/>
      <c r="O35" s="144"/>
      <c r="P35" s="144"/>
      <c r="Q35" s="144"/>
      <c r="R35" s="144"/>
      <c r="S35" s="144"/>
      <c r="T35" s="144"/>
      <c r="U35" s="144"/>
      <c r="V35" s="144"/>
      <c r="W35" s="144"/>
      <c r="X35" s="144"/>
      <c r="Y35" s="144"/>
      <c r="Z35" s="144"/>
      <c r="AA35" s="144"/>
      <c r="AB35" s="144"/>
      <c r="AC35" s="144"/>
      <c r="AD35" s="144"/>
      <c r="AE35" s="144"/>
      <c r="AF35" s="144"/>
      <c r="AG35" s="144"/>
      <c r="AH35" s="151"/>
    </row>
    <row r="36" spans="1:34" s="58" customFormat="1" ht="13.5" thickBot="1">
      <c r="A36" s="151">
        <v>9</v>
      </c>
      <c r="B36" s="151">
        <v>5</v>
      </c>
      <c r="C36" s="152">
        <v>1</v>
      </c>
      <c r="D36" s="152"/>
      <c r="E36" s="161"/>
      <c r="F36" s="144" t="s">
        <v>280</v>
      </c>
      <c r="G36" s="267"/>
      <c r="H36" s="267"/>
      <c r="I36" s="267"/>
      <c r="J36" s="144" t="s">
        <v>1</v>
      </c>
      <c r="K36" s="269"/>
      <c r="L36" s="269"/>
      <c r="M36" s="269"/>
      <c r="N36" s="144"/>
      <c r="O36" s="223"/>
      <c r="P36" s="224" t="s">
        <v>1</v>
      </c>
      <c r="Q36" s="225"/>
      <c r="R36" s="144"/>
      <c r="S36" s="223"/>
      <c r="T36" s="224" t="s">
        <v>1</v>
      </c>
      <c r="U36" s="225"/>
      <c r="V36" s="144"/>
      <c r="W36" s="223"/>
      <c r="X36" s="224" t="s">
        <v>1</v>
      </c>
      <c r="Y36" s="225"/>
      <c r="Z36" s="144"/>
      <c r="AA36" s="226" t="str">
        <f>IF($O36="","",SUM(IF($O36&lt;$Q36,"0","1"),IF($S36&lt;$U36,"0","1"),IF($W36="","0",IF($W36&lt;$Y36,"0","1"))))</f>
        <v/>
      </c>
      <c r="AB36" s="224" t="s">
        <v>1</v>
      </c>
      <c r="AC36" s="227" t="str">
        <f>IF($O36="","",SUM(IF($O36&gt;$Q36,"0","1"),IF($S36&gt;$U36,"0","1"),IF($W36="","0",IF($W36&gt;$Y36,"0","1"))))</f>
        <v/>
      </c>
      <c r="AD36" s="144"/>
      <c r="AE36" s="157" t="str">
        <f>IF($O36="","",IF($AA36=$AC36,1,IF($AA36&lt;$AC36,0,2)))</f>
        <v/>
      </c>
      <c r="AF36" s="155" t="s">
        <v>1</v>
      </c>
      <c r="AG36" s="158" t="str">
        <f>IF($O36="","",IF($AA36=$AC36,1,IF($AA36&gt;$AC36,0,2)))</f>
        <v/>
      </c>
      <c r="AH36" s="151"/>
    </row>
    <row r="37" spans="1:34" s="58" customFormat="1" ht="13.5" thickBot="1">
      <c r="A37" s="151" t="s">
        <v>350</v>
      </c>
      <c r="B37" s="151"/>
      <c r="C37" s="152"/>
      <c r="D37" s="152"/>
      <c r="E37" s="217" t="s">
        <v>351</v>
      </c>
      <c r="F37" s="218"/>
      <c r="G37" s="285" t="s">
        <v>352</v>
      </c>
      <c r="H37" s="285"/>
      <c r="I37" s="285"/>
      <c r="J37" s="218"/>
      <c r="K37" s="285" t="s">
        <v>356</v>
      </c>
      <c r="L37" s="285"/>
      <c r="M37" s="285"/>
      <c r="N37" s="144"/>
      <c r="O37" s="228"/>
      <c r="P37" s="155"/>
      <c r="Q37" s="228"/>
      <c r="R37" s="144"/>
      <c r="S37" s="228"/>
      <c r="T37" s="155"/>
      <c r="U37" s="228"/>
      <c r="V37" s="155"/>
      <c r="W37" s="228"/>
      <c r="X37" s="155"/>
      <c r="Y37" s="228"/>
      <c r="Z37" s="144"/>
      <c r="AA37" s="155"/>
      <c r="AB37" s="155"/>
      <c r="AC37" s="155"/>
      <c r="AD37" s="144"/>
      <c r="AE37" s="155"/>
      <c r="AF37" s="155"/>
      <c r="AG37" s="155"/>
      <c r="AH37" s="151"/>
    </row>
    <row r="38" spans="1:34" s="58" customFormat="1" ht="13.5" thickBot="1">
      <c r="A38" s="151">
        <v>10</v>
      </c>
      <c r="B38" s="151">
        <v>5</v>
      </c>
      <c r="C38" s="152">
        <v>2</v>
      </c>
      <c r="D38" s="152"/>
      <c r="E38" s="219"/>
      <c r="F38" s="144" t="s">
        <v>280</v>
      </c>
      <c r="G38" s="280"/>
      <c r="H38" s="280"/>
      <c r="I38" s="280"/>
      <c r="J38" s="144" t="s">
        <v>1</v>
      </c>
      <c r="K38" s="281"/>
      <c r="L38" s="281"/>
      <c r="M38" s="281"/>
      <c r="N38" s="144"/>
      <c r="O38" s="236"/>
      <c r="P38" s="237" t="s">
        <v>1</v>
      </c>
      <c r="Q38" s="238"/>
      <c r="R38" s="144"/>
      <c r="S38" s="236"/>
      <c r="T38" s="237" t="s">
        <v>1</v>
      </c>
      <c r="U38" s="238"/>
      <c r="V38" s="144"/>
      <c r="W38" s="236"/>
      <c r="X38" s="237" t="s">
        <v>1</v>
      </c>
      <c r="Y38" s="238"/>
      <c r="Z38" s="144"/>
      <c r="AA38" s="239" t="str">
        <f>IF($O38="","",SUM(IF($O38&lt;$Q38,"0","1"),IF($S38&lt;$U38,"0","1"),IF($W38="","0",IF($W38&lt;$Y38,"0","1"))))</f>
        <v/>
      </c>
      <c r="AB38" s="237" t="s">
        <v>1</v>
      </c>
      <c r="AC38" s="240" t="str">
        <f>IF($O38="","",SUM(IF($O38&gt;$Q38,"0","1"),IF($S38&gt;$U38,"0","1"),IF($W38="","0",IF($W38&gt;$Y38,"0","1"))))</f>
        <v/>
      </c>
      <c r="AD38" s="144"/>
      <c r="AE38" s="233" t="str">
        <f>IF($O38="","",IF($AA38=$AC38,1,IF($AA38&lt;$AC38,0,2)))</f>
        <v/>
      </c>
      <c r="AF38" s="231" t="s">
        <v>1</v>
      </c>
      <c r="AG38" s="234" t="str">
        <f>IF($O38="","",IF($AA38=$AC38,1,IF($AA38&gt;$AC38,0,2)))</f>
        <v/>
      </c>
      <c r="AH38" s="151"/>
    </row>
    <row r="39" spans="1:34" s="58" customFormat="1" ht="13.5" thickBot="1">
      <c r="A39" s="151"/>
      <c r="B39" s="151"/>
      <c r="C39" s="152"/>
      <c r="D39" s="152"/>
      <c r="E39" s="161"/>
      <c r="F39" s="144"/>
      <c r="G39" s="267"/>
      <c r="H39" s="267"/>
      <c r="I39" s="267"/>
      <c r="J39" s="144"/>
      <c r="K39" s="267"/>
      <c r="L39" s="267"/>
      <c r="M39" s="267"/>
      <c r="N39" s="144"/>
      <c r="O39" s="144"/>
      <c r="P39" s="144"/>
      <c r="Q39" s="144"/>
      <c r="R39" s="144"/>
      <c r="S39" s="144"/>
      <c r="T39" s="144"/>
      <c r="U39" s="144"/>
      <c r="V39" s="144"/>
      <c r="W39" s="144"/>
      <c r="X39" s="144"/>
      <c r="Y39" s="144"/>
      <c r="Z39" s="144"/>
      <c r="AA39" s="144"/>
      <c r="AB39" s="144"/>
      <c r="AC39" s="144"/>
      <c r="AD39" s="144"/>
      <c r="AE39" s="144"/>
      <c r="AF39" s="144"/>
      <c r="AG39" s="144"/>
      <c r="AH39" s="151"/>
    </row>
    <row r="40" spans="1:34" s="58" customFormat="1" ht="13.5" thickBot="1">
      <c r="A40" s="151">
        <v>11</v>
      </c>
      <c r="B40" s="151">
        <v>6</v>
      </c>
      <c r="C40" s="152">
        <v>1</v>
      </c>
      <c r="D40" s="152"/>
      <c r="E40" s="217"/>
      <c r="F40" s="218"/>
      <c r="G40" s="285"/>
      <c r="H40" s="285"/>
      <c r="I40" s="285"/>
      <c r="J40" s="144" t="s">
        <v>1</v>
      </c>
      <c r="K40" s="269"/>
      <c r="L40" s="269"/>
      <c r="M40" s="269"/>
      <c r="N40" s="144"/>
      <c r="O40" s="154"/>
      <c r="P40" s="155" t="s">
        <v>1</v>
      </c>
      <c r="Q40" s="156"/>
      <c r="R40" s="144"/>
      <c r="S40" s="154"/>
      <c r="T40" s="155" t="s">
        <v>1</v>
      </c>
      <c r="U40" s="156"/>
      <c r="V40" s="144"/>
      <c r="W40" s="154"/>
      <c r="X40" s="155" t="s">
        <v>1</v>
      </c>
      <c r="Y40" s="156"/>
      <c r="Z40" s="144"/>
      <c r="AA40" s="157" t="str">
        <f>IF($O40="","",SUM(IF($O40&lt;$Q40,"0","1"),IF($S40&lt;$U40,"0","1"),IF($W40="","0",IF($W40&lt;$Y40,"0","1"))))</f>
        <v/>
      </c>
      <c r="AB40" s="155" t="s">
        <v>1</v>
      </c>
      <c r="AC40" s="158" t="str">
        <f>IF($O40="","",SUM(IF($O40&gt;$Q40,"0","1"),IF($S40&gt;$U40,"0","1"),IF($W40="","0",IF($W40&gt;$Y40,"0","1"))))</f>
        <v/>
      </c>
      <c r="AD40" s="144"/>
      <c r="AE40" s="157" t="str">
        <f>IF($O40="","",IF($AA40=$AC40,1,IF($AA40&lt;$AC40,0,2)))</f>
        <v/>
      </c>
      <c r="AF40" s="155" t="s">
        <v>1</v>
      </c>
      <c r="AG40" s="158" t="str">
        <f>IF($O40="","",IF($AA40=$AC40,1,IF($AA40&gt;$AC40,0,2)))</f>
        <v/>
      </c>
      <c r="AH40" s="151"/>
    </row>
    <row r="41" spans="1:34" s="58" customFormat="1" ht="13.5" thickBot="1">
      <c r="A41" s="151" t="s">
        <v>353</v>
      </c>
      <c r="B41" s="151"/>
      <c r="C41" s="152"/>
      <c r="D41" s="152"/>
      <c r="E41" s="217" t="s">
        <v>354</v>
      </c>
      <c r="F41" s="218"/>
      <c r="G41" s="285" t="s">
        <v>355</v>
      </c>
      <c r="H41" s="285"/>
      <c r="I41" s="285"/>
      <c r="J41" s="144"/>
      <c r="K41" s="285" t="s">
        <v>357</v>
      </c>
      <c r="L41" s="285"/>
      <c r="M41" s="285"/>
      <c r="N41" s="144"/>
      <c r="O41" s="228"/>
      <c r="P41" s="155"/>
      <c r="Q41" s="228"/>
      <c r="R41" s="170"/>
      <c r="S41" s="228"/>
      <c r="T41" s="155"/>
      <c r="U41" s="228"/>
      <c r="V41" s="170"/>
      <c r="W41" s="228"/>
      <c r="X41" s="155"/>
      <c r="Y41" s="228"/>
      <c r="Z41" s="170"/>
      <c r="AA41" s="155"/>
      <c r="AB41" s="155"/>
      <c r="AC41" s="155"/>
      <c r="AD41" s="170"/>
      <c r="AE41" s="155"/>
      <c r="AF41" s="155"/>
      <c r="AG41" s="155"/>
      <c r="AH41" s="151"/>
    </row>
    <row r="42" spans="1:34" s="58" customFormat="1" ht="13.5" thickBot="1">
      <c r="A42" s="151">
        <v>12</v>
      </c>
      <c r="B42" s="151">
        <v>6</v>
      </c>
      <c r="C42" s="152">
        <v>2</v>
      </c>
      <c r="D42" s="152"/>
      <c r="E42" s="219"/>
      <c r="F42" s="144" t="s">
        <v>280</v>
      </c>
      <c r="G42" s="280"/>
      <c r="H42" s="280"/>
      <c r="I42" s="280"/>
      <c r="J42" s="144" t="s">
        <v>1</v>
      </c>
      <c r="K42" s="281"/>
      <c r="L42" s="281"/>
      <c r="M42" s="281"/>
      <c r="N42" s="144"/>
      <c r="O42" s="230"/>
      <c r="P42" s="231" t="s">
        <v>1</v>
      </c>
      <c r="Q42" s="232"/>
      <c r="R42" s="241"/>
      <c r="S42" s="230"/>
      <c r="T42" s="231" t="s">
        <v>1</v>
      </c>
      <c r="U42" s="232"/>
      <c r="V42" s="144"/>
      <c r="W42" s="230"/>
      <c r="X42" s="231" t="s">
        <v>1</v>
      </c>
      <c r="Y42" s="232"/>
      <c r="Z42" s="144"/>
      <c r="AA42" s="233" t="str">
        <f>IF($O42="","",SUM(IF($O42&lt;$Q42,"0","1"),IF($S42&lt;$U42,"0","1"),IF($W42="","0",IF($W42&lt;$Y42,"0","1"))))</f>
        <v/>
      </c>
      <c r="AB42" s="231" t="s">
        <v>1</v>
      </c>
      <c r="AC42" s="234" t="str">
        <f>IF($O42="","",SUM(IF($O42&gt;$Q42,"0","1"),IF($S42&gt;$U42,"0","1"),IF($W42="","0",IF($W42&gt;$Y42,"0","1"))))</f>
        <v/>
      </c>
      <c r="AD42" s="144"/>
      <c r="AE42" s="233" t="str">
        <f>IF($O42="","",IF($AA42=$AC42,1,IF($AA42&lt;$AC42,0,2)))</f>
        <v/>
      </c>
      <c r="AF42" s="231" t="s">
        <v>1</v>
      </c>
      <c r="AG42" s="234" t="str">
        <f>IF($O42="","",IF($AA42=$AC42,1,IF($AA42&gt;$AC42,0,2)))</f>
        <v/>
      </c>
      <c r="AH42" s="151"/>
    </row>
    <row r="43" spans="1:34" s="58" customFormat="1" ht="13.5" thickBot="1">
      <c r="A43" s="151"/>
      <c r="B43" s="151"/>
      <c r="C43" s="152"/>
      <c r="D43" s="152"/>
      <c r="E43" s="161"/>
      <c r="F43" s="144"/>
      <c r="G43" s="267"/>
      <c r="H43" s="267"/>
      <c r="I43" s="267"/>
      <c r="J43" s="144"/>
      <c r="K43" s="267"/>
      <c r="L43" s="267"/>
      <c r="M43" s="267"/>
      <c r="N43" s="144"/>
      <c r="O43" s="144"/>
      <c r="P43" s="144"/>
      <c r="Q43" s="144"/>
      <c r="R43" s="144"/>
      <c r="S43" s="144"/>
      <c r="T43" s="144"/>
      <c r="U43" s="144"/>
      <c r="V43" s="144"/>
      <c r="W43" s="144"/>
      <c r="X43" s="144"/>
      <c r="Y43" s="144"/>
      <c r="Z43" s="144"/>
      <c r="AA43" s="144"/>
      <c r="AB43" s="144"/>
      <c r="AC43" s="144"/>
      <c r="AD43" s="144"/>
      <c r="AE43" s="144"/>
      <c r="AF43" s="144"/>
      <c r="AG43" s="144"/>
      <c r="AH43" s="151"/>
    </row>
    <row r="44" spans="1:34" s="58" customFormat="1" ht="13.5" thickBot="1">
      <c r="A44" s="151">
        <v>13</v>
      </c>
      <c r="B44" s="151">
        <v>7</v>
      </c>
      <c r="C44" s="152">
        <v>1</v>
      </c>
      <c r="D44" s="152"/>
      <c r="E44" s="161"/>
      <c r="F44" s="144" t="s">
        <v>280</v>
      </c>
      <c r="G44" s="267"/>
      <c r="H44" s="267"/>
      <c r="I44" s="267"/>
      <c r="J44" s="144" t="s">
        <v>1</v>
      </c>
      <c r="K44" s="269"/>
      <c r="L44" s="269"/>
      <c r="M44" s="269"/>
      <c r="N44" s="144"/>
      <c r="O44" s="154"/>
      <c r="P44" s="155" t="s">
        <v>1</v>
      </c>
      <c r="Q44" s="156"/>
      <c r="R44" s="144"/>
      <c r="S44" s="154"/>
      <c r="T44" s="155" t="s">
        <v>1</v>
      </c>
      <c r="U44" s="156"/>
      <c r="V44" s="144"/>
      <c r="W44" s="154"/>
      <c r="X44" s="155" t="s">
        <v>1</v>
      </c>
      <c r="Y44" s="156"/>
      <c r="Z44" s="144"/>
      <c r="AA44" s="157" t="str">
        <f>IF($O44="","",SUM(IF($O44&lt;$Q44,"0","1"),IF($S44&lt;$U44,"0","1"),IF($W44="","0",IF($W44&lt;$Y44,"0","1"))))</f>
        <v/>
      </c>
      <c r="AB44" s="155" t="s">
        <v>1</v>
      </c>
      <c r="AC44" s="158" t="str">
        <f>IF($O44="","",SUM(IF($O44&gt;$Q44,"0","1"),IF($S44&gt;$U44,"0","1"),IF($W44="","0",IF($W44&gt;$Y44,"0","1"))))</f>
        <v/>
      </c>
      <c r="AD44" s="144"/>
      <c r="AE44" s="157" t="str">
        <f>IF($O44="","",IF($AA44=$AC44,1,IF($AA44&lt;$AC44,0,2)))</f>
        <v/>
      </c>
      <c r="AF44" s="155" t="s">
        <v>1</v>
      </c>
      <c r="AG44" s="158" t="str">
        <f>IF($O44="","",IF($AA44=$AC44,1,IF($AA44&gt;$AC44,0,2)))</f>
        <v/>
      </c>
      <c r="AH44" s="151"/>
    </row>
    <row r="45" spans="1:34" s="58" customFormat="1" ht="13.5" thickBot="1">
      <c r="A45" s="151" t="s">
        <v>358</v>
      </c>
      <c r="B45" s="151"/>
      <c r="C45" s="152"/>
      <c r="D45" s="152"/>
      <c r="E45" s="217" t="s">
        <v>356</v>
      </c>
      <c r="F45" s="144"/>
      <c r="G45" s="217" t="s">
        <v>357</v>
      </c>
      <c r="H45" s="217"/>
      <c r="I45" s="217"/>
      <c r="J45" s="144"/>
      <c r="K45" s="285" t="s">
        <v>378</v>
      </c>
      <c r="L45" s="285"/>
      <c r="M45" s="285"/>
      <c r="N45" s="144"/>
      <c r="O45" s="228"/>
      <c r="P45" s="155"/>
      <c r="Q45" s="228"/>
      <c r="R45" s="170"/>
      <c r="S45" s="228"/>
      <c r="T45" s="155"/>
      <c r="U45" s="228"/>
      <c r="V45" s="170"/>
      <c r="W45" s="228"/>
      <c r="X45" s="155"/>
      <c r="Y45" s="228"/>
      <c r="Z45" s="170"/>
      <c r="AA45" s="155"/>
      <c r="AB45" s="155"/>
      <c r="AC45" s="155"/>
      <c r="AD45" s="170"/>
      <c r="AE45" s="155"/>
      <c r="AF45" s="155"/>
      <c r="AG45" s="155"/>
      <c r="AH45" s="151"/>
    </row>
    <row r="46" spans="1:34" s="58" customFormat="1" ht="13.5" thickBot="1">
      <c r="A46" s="151">
        <v>14</v>
      </c>
      <c r="B46" s="151">
        <v>7</v>
      </c>
      <c r="C46" s="152">
        <v>2</v>
      </c>
      <c r="D46" s="152"/>
      <c r="E46" s="219"/>
      <c r="F46" s="144" t="s">
        <v>280</v>
      </c>
      <c r="G46" s="280"/>
      <c r="H46" s="280"/>
      <c r="I46" s="280"/>
      <c r="J46" s="144" t="s">
        <v>1</v>
      </c>
      <c r="K46" s="281"/>
      <c r="L46" s="281"/>
      <c r="M46" s="281"/>
      <c r="N46" s="144"/>
      <c r="O46" s="230"/>
      <c r="P46" s="231" t="s">
        <v>1</v>
      </c>
      <c r="Q46" s="232"/>
      <c r="R46" s="144"/>
      <c r="S46" s="230"/>
      <c r="T46" s="231" t="s">
        <v>1</v>
      </c>
      <c r="U46" s="232"/>
      <c r="V46" s="144"/>
      <c r="W46" s="230"/>
      <c r="X46" s="231" t="s">
        <v>1</v>
      </c>
      <c r="Y46" s="232"/>
      <c r="Z46" s="144"/>
      <c r="AA46" s="233" t="str">
        <f>IF($O46="","",SUM(IF($O46&lt;$Q46,"0","1"),IF($S46&lt;$U46,"0","1"),IF($W46="","0",IF($W46&lt;$Y46,"0","1"))))</f>
        <v/>
      </c>
      <c r="AB46" s="231" t="s">
        <v>1</v>
      </c>
      <c r="AC46" s="234" t="str">
        <f>IF($O46="","",SUM(IF($O46&gt;$Q46,"0","1"),IF($S46&gt;$U46,"0","1"),IF($W46="","0",IF($W46&gt;$Y46,"0","1"))))</f>
        <v/>
      </c>
      <c r="AD46" s="144"/>
      <c r="AE46" s="233" t="str">
        <f>IF($O46="","",IF($AA46=$AC46,1,IF($AA46&lt;$AC46,0,2)))</f>
        <v/>
      </c>
      <c r="AF46" s="231" t="s">
        <v>1</v>
      </c>
      <c r="AG46" s="234" t="str">
        <f>IF($O46="","",IF($AA46=$AC46,1,IF($AA46&gt;$AC46,0,2)))</f>
        <v/>
      </c>
      <c r="AH46" s="151"/>
    </row>
    <row r="47" spans="1:34" s="58" customFormat="1" ht="13.5" thickBot="1">
      <c r="A47" s="151"/>
      <c r="B47" s="151"/>
      <c r="C47" s="152"/>
      <c r="D47" s="152"/>
      <c r="E47" s="161"/>
      <c r="F47" s="144"/>
      <c r="G47" s="267"/>
      <c r="H47" s="267"/>
      <c r="I47" s="267"/>
      <c r="J47" s="144"/>
      <c r="K47" s="267"/>
      <c r="L47" s="267"/>
      <c r="M47" s="267"/>
      <c r="N47" s="144"/>
      <c r="O47" s="144"/>
      <c r="P47" s="144"/>
      <c r="Q47" s="144"/>
      <c r="R47" s="144"/>
      <c r="S47" s="144"/>
      <c r="T47" s="144"/>
      <c r="U47" s="144"/>
      <c r="V47" s="144"/>
      <c r="W47" s="144"/>
      <c r="X47" s="144"/>
      <c r="Y47" s="144"/>
      <c r="Z47" s="144"/>
      <c r="AA47" s="144"/>
      <c r="AB47" s="144"/>
      <c r="AC47" s="144"/>
      <c r="AD47" s="144"/>
      <c r="AE47" s="144"/>
      <c r="AF47" s="144"/>
      <c r="AG47" s="144"/>
      <c r="AH47" s="151"/>
    </row>
    <row r="48" spans="1:34" s="58" customFormat="1" ht="13.5" thickBot="1">
      <c r="A48" s="151">
        <v>15</v>
      </c>
      <c r="B48" s="151">
        <v>8</v>
      </c>
      <c r="C48" s="152">
        <v>1</v>
      </c>
      <c r="D48" s="152"/>
      <c r="E48" s="161"/>
      <c r="F48" s="144" t="s">
        <v>280</v>
      </c>
      <c r="G48" s="267"/>
      <c r="H48" s="267"/>
      <c r="I48" s="267"/>
      <c r="J48" s="144" t="s">
        <v>1</v>
      </c>
      <c r="K48" s="269"/>
      <c r="L48" s="269"/>
      <c r="M48" s="269"/>
      <c r="N48" s="144"/>
      <c r="O48" s="154"/>
      <c r="P48" s="155" t="s">
        <v>1</v>
      </c>
      <c r="Q48" s="156"/>
      <c r="R48" s="144"/>
      <c r="S48" s="154"/>
      <c r="T48" s="155" t="s">
        <v>1</v>
      </c>
      <c r="U48" s="156"/>
      <c r="V48" s="144"/>
      <c r="W48" s="154"/>
      <c r="X48" s="155" t="s">
        <v>1</v>
      </c>
      <c r="Y48" s="156"/>
      <c r="Z48" s="144"/>
      <c r="AA48" s="157" t="str">
        <f>IF($O48="","",SUM(IF($O48&lt;$Q48,"0","1"),IF($S48&lt;$U48,"0","1"),IF($W48="","0",IF($W48&lt;$Y48,"0","1"))))</f>
        <v/>
      </c>
      <c r="AB48" s="155" t="s">
        <v>1</v>
      </c>
      <c r="AC48" s="158" t="str">
        <f>IF($O48="","",SUM(IF($O48&gt;$Q48,"0","1"),IF($S48&gt;$U48,"0","1"),IF($W48="","0",IF($W48&gt;$Y48,"0","1"))))</f>
        <v/>
      </c>
      <c r="AD48" s="144"/>
      <c r="AE48" s="157" t="str">
        <f>IF($O48="","",IF($AA48=$AC48,1,IF($AA48&lt;$AC48,0,2)))</f>
        <v/>
      </c>
      <c r="AF48" s="155" t="s">
        <v>1</v>
      </c>
      <c r="AG48" s="158" t="str">
        <f>IF($O48="","",IF($AA48=$AC48,1,IF($AA48&gt;$AC48,0,2)))</f>
        <v/>
      </c>
      <c r="AH48" s="151"/>
    </row>
    <row r="49" spans="1:34" s="58" customFormat="1" ht="13.5" thickBot="1">
      <c r="A49" s="151" t="s">
        <v>364</v>
      </c>
      <c r="B49" s="151"/>
      <c r="C49" s="152"/>
      <c r="D49" s="152"/>
      <c r="E49" s="217" t="s">
        <v>361</v>
      </c>
      <c r="F49" s="144"/>
      <c r="G49" s="217" t="s">
        <v>362</v>
      </c>
      <c r="H49" s="217"/>
      <c r="I49" s="217"/>
      <c r="J49" s="144"/>
      <c r="K49" s="285" t="s">
        <v>379</v>
      </c>
      <c r="L49" s="285"/>
      <c r="M49" s="285"/>
      <c r="N49" s="144"/>
      <c r="O49" s="228"/>
      <c r="P49" s="155"/>
      <c r="Q49" s="228"/>
      <c r="R49" s="170"/>
      <c r="S49" s="228"/>
      <c r="T49" s="155"/>
      <c r="U49" s="228"/>
      <c r="V49" s="170"/>
      <c r="W49" s="228"/>
      <c r="X49" s="155"/>
      <c r="Y49" s="228"/>
      <c r="Z49" s="170"/>
      <c r="AA49" s="155"/>
      <c r="AB49" s="155"/>
      <c r="AC49" s="155"/>
      <c r="AD49" s="170"/>
      <c r="AE49" s="155"/>
      <c r="AF49" s="155"/>
      <c r="AG49" s="155"/>
      <c r="AH49" s="151"/>
    </row>
    <row r="50" spans="1:34" s="58" customFormat="1" ht="13.5" thickBot="1">
      <c r="A50" s="151">
        <v>16</v>
      </c>
      <c r="B50" s="151">
        <v>8</v>
      </c>
      <c r="C50" s="152">
        <v>2</v>
      </c>
      <c r="D50" s="152"/>
      <c r="E50" s="219"/>
      <c r="F50" s="144" t="s">
        <v>280</v>
      </c>
      <c r="G50" s="280"/>
      <c r="H50" s="280"/>
      <c r="I50" s="280"/>
      <c r="J50" s="144" t="s">
        <v>1</v>
      </c>
      <c r="K50" s="281"/>
      <c r="L50" s="281"/>
      <c r="M50" s="281"/>
      <c r="N50" s="144"/>
      <c r="O50" s="230"/>
      <c r="P50" s="231" t="s">
        <v>1</v>
      </c>
      <c r="Q50" s="232"/>
      <c r="R50" s="144"/>
      <c r="S50" s="230"/>
      <c r="T50" s="231" t="s">
        <v>1</v>
      </c>
      <c r="U50" s="232"/>
      <c r="V50" s="144"/>
      <c r="W50" s="230"/>
      <c r="X50" s="231" t="s">
        <v>1</v>
      </c>
      <c r="Y50" s="232"/>
      <c r="Z50" s="144"/>
      <c r="AA50" s="233" t="str">
        <f>IF($O50="","",SUM(IF($O50&lt;$Q50,"0","1"),IF($S50&lt;$U50,"0","1"),IF($W50="","0",IF($W50&lt;$Y50,"0","1"))))</f>
        <v/>
      </c>
      <c r="AB50" s="231" t="s">
        <v>1</v>
      </c>
      <c r="AC50" s="234" t="str">
        <f>IF($O50="","",SUM(IF($O50&gt;$Q50,"0","1"),IF($S50&gt;$U50,"0","1"),IF($W50="","0",IF($W50&gt;$Y50,"0","1"))))</f>
        <v/>
      </c>
      <c r="AD50" s="144"/>
      <c r="AE50" s="233" t="str">
        <f>IF($O50="","",IF($AA50=$AC50,1,IF($AA50&lt;$AC50,0,2)))</f>
        <v/>
      </c>
      <c r="AF50" s="231" t="s">
        <v>1</v>
      </c>
      <c r="AG50" s="234" t="str">
        <f>IF($O50="","",IF($AA50=$AC50,1,IF($AA50&gt;$AC50,0,2)))</f>
        <v/>
      </c>
      <c r="AH50" s="151"/>
    </row>
    <row r="51" spans="1:34" s="58" customFormat="1" ht="13.5" thickBot="1">
      <c r="A51" s="151"/>
      <c r="B51" s="151"/>
      <c r="C51" s="152"/>
      <c r="D51" s="152"/>
      <c r="E51" s="161"/>
      <c r="F51" s="144"/>
      <c r="G51" s="267"/>
      <c r="H51" s="267"/>
      <c r="I51" s="267"/>
      <c r="J51" s="144"/>
      <c r="K51" s="267"/>
      <c r="L51" s="267"/>
      <c r="M51" s="267"/>
      <c r="N51" s="144"/>
      <c r="O51" s="144"/>
      <c r="P51" s="144"/>
      <c r="Q51" s="144"/>
      <c r="R51" s="144"/>
      <c r="S51" s="144"/>
      <c r="T51" s="144"/>
      <c r="U51" s="144"/>
      <c r="V51" s="144"/>
      <c r="W51" s="144"/>
      <c r="X51" s="144"/>
      <c r="Y51" s="144"/>
      <c r="Z51" s="144"/>
      <c r="AA51" s="144"/>
      <c r="AB51" s="144"/>
      <c r="AC51" s="144"/>
      <c r="AD51" s="144"/>
      <c r="AE51" s="144"/>
      <c r="AF51" s="144"/>
      <c r="AG51" s="144"/>
      <c r="AH51" s="151"/>
    </row>
    <row r="52" spans="1:34" s="58" customFormat="1" ht="13.5" thickBot="1">
      <c r="A52" s="151">
        <v>17</v>
      </c>
      <c r="B52" s="151">
        <v>9</v>
      </c>
      <c r="C52" s="152">
        <v>1</v>
      </c>
      <c r="D52" s="152"/>
      <c r="E52" s="161"/>
      <c r="F52" s="144" t="s">
        <v>280</v>
      </c>
      <c r="G52" s="267"/>
      <c r="H52" s="267"/>
      <c r="I52" s="267"/>
      <c r="J52" s="144" t="s">
        <v>1</v>
      </c>
      <c r="K52" s="269"/>
      <c r="L52" s="269"/>
      <c r="M52" s="269"/>
      <c r="N52" s="144"/>
      <c r="O52" s="154"/>
      <c r="P52" s="155" t="s">
        <v>1</v>
      </c>
      <c r="Q52" s="156"/>
      <c r="R52" s="144"/>
      <c r="S52" s="154"/>
      <c r="T52" s="155" t="s">
        <v>1</v>
      </c>
      <c r="U52" s="156"/>
      <c r="V52" s="144"/>
      <c r="W52" s="154"/>
      <c r="X52" s="155" t="s">
        <v>1</v>
      </c>
      <c r="Y52" s="156"/>
      <c r="Z52" s="144"/>
      <c r="AA52" s="157" t="str">
        <f>IF($O52="","",SUM(IF($O52&lt;$Q52,"0","1"),IF($S52&lt;$U52,"0","1"),IF($W52="","0",IF($W52&lt;$Y52,"0","1"))))</f>
        <v/>
      </c>
      <c r="AB52" s="155" t="s">
        <v>1</v>
      </c>
      <c r="AC52" s="158" t="str">
        <f>IF($O52="","",SUM(IF($O52&gt;$Q52,"0","1"),IF($S52&gt;$U52,"0","1"),IF($W52="","0",IF($W52&gt;$Y52,"0","1"))))</f>
        <v/>
      </c>
      <c r="AD52" s="144"/>
      <c r="AE52" s="157" t="str">
        <f>IF($O52="","",IF($AA52=$AC52,1,IF($AA52&lt;$AC52,0,2)))</f>
        <v/>
      </c>
      <c r="AF52" s="155" t="s">
        <v>1</v>
      </c>
      <c r="AG52" s="158" t="str">
        <f>IF($O52="","",IF($AA52=$AC52,1,IF($AA52&gt;$AC52,0,2)))</f>
        <v/>
      </c>
      <c r="AH52" s="151"/>
    </row>
    <row r="53" spans="1:34" s="58" customFormat="1" ht="13.5" thickBot="1">
      <c r="A53" s="151" t="s">
        <v>359</v>
      </c>
      <c r="B53" s="151"/>
      <c r="C53" s="152"/>
      <c r="D53" s="152"/>
      <c r="E53" s="217" t="s">
        <v>360</v>
      </c>
      <c r="F53" s="144"/>
      <c r="G53" s="217" t="s">
        <v>363</v>
      </c>
      <c r="H53" s="217"/>
      <c r="I53" s="217"/>
      <c r="J53" s="144"/>
      <c r="K53" s="285" t="s">
        <v>380</v>
      </c>
      <c r="L53" s="285"/>
      <c r="M53" s="285"/>
      <c r="N53" s="144"/>
      <c r="O53" s="228"/>
      <c r="P53" s="155"/>
      <c r="Q53" s="228"/>
      <c r="R53" s="170"/>
      <c r="S53" s="228"/>
      <c r="T53" s="155"/>
      <c r="U53" s="228"/>
      <c r="V53" s="170"/>
      <c r="W53" s="228"/>
      <c r="X53" s="155"/>
      <c r="Y53" s="228"/>
      <c r="Z53" s="170"/>
      <c r="AA53" s="155"/>
      <c r="AB53" s="155"/>
      <c r="AC53" s="155"/>
      <c r="AD53" s="170"/>
      <c r="AE53" s="155"/>
      <c r="AF53" s="155"/>
      <c r="AG53" s="155"/>
      <c r="AH53" s="151"/>
    </row>
    <row r="54" spans="1:34" s="58" customFormat="1" ht="13.5" thickBot="1">
      <c r="A54" s="151">
        <v>18</v>
      </c>
      <c r="B54" s="151">
        <v>9</v>
      </c>
      <c r="C54" s="152">
        <v>2</v>
      </c>
      <c r="D54" s="152"/>
      <c r="E54" s="219"/>
      <c r="F54" s="144" t="s">
        <v>280</v>
      </c>
      <c r="G54" s="280"/>
      <c r="H54" s="280"/>
      <c r="I54" s="280"/>
      <c r="J54" s="144" t="s">
        <v>1</v>
      </c>
      <c r="K54" s="281"/>
      <c r="L54" s="281"/>
      <c r="M54" s="281"/>
      <c r="N54" s="144"/>
      <c r="O54" s="230"/>
      <c r="P54" s="231" t="s">
        <v>1</v>
      </c>
      <c r="Q54" s="232"/>
      <c r="R54" s="144"/>
      <c r="S54" s="230"/>
      <c r="T54" s="231" t="s">
        <v>1</v>
      </c>
      <c r="U54" s="232"/>
      <c r="V54" s="144"/>
      <c r="W54" s="230"/>
      <c r="X54" s="231" t="s">
        <v>1</v>
      </c>
      <c r="Y54" s="232"/>
      <c r="Z54" s="144"/>
      <c r="AA54" s="233" t="str">
        <f>IF($O54="","",SUM(IF($O54&lt;$Q54,"0","1"),IF($S54&lt;$U54,"0","1"),IF($W54="","0",IF($W54&lt;$Y54,"0","1"))))</f>
        <v/>
      </c>
      <c r="AB54" s="231" t="s">
        <v>1</v>
      </c>
      <c r="AC54" s="234" t="str">
        <f>IF($O54="","",SUM(IF($O54&gt;$Q54,"0","1"),IF($S54&gt;$U54,"0","1"),IF($W54="","0",IF($W54&gt;$Y54,"0","1"))))</f>
        <v/>
      </c>
      <c r="AD54" s="144"/>
      <c r="AE54" s="233" t="str">
        <f>IF($O54="","",IF($AA54=$AC54,1,IF($AA54&lt;$AC54,0,2)))</f>
        <v/>
      </c>
      <c r="AF54" s="231" t="s">
        <v>1</v>
      </c>
      <c r="AG54" s="234" t="str">
        <f>IF($O54="","",IF($AA54=$AC54,1,IF($AA54&gt;$AC54,0,2)))</f>
        <v/>
      </c>
      <c r="AH54" s="151"/>
    </row>
    <row r="55" spans="1:34" s="58" customFormat="1">
      <c r="A55" s="151"/>
      <c r="B55" s="151"/>
      <c r="C55" s="152"/>
      <c r="D55" s="152"/>
      <c r="E55" s="144"/>
      <c r="F55" s="144"/>
      <c r="G55" s="161"/>
      <c r="H55" s="161"/>
      <c r="I55" s="161"/>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51"/>
    </row>
    <row r="56" spans="1:34" s="58" customFormat="1">
      <c r="A56" s="151"/>
      <c r="B56" s="151"/>
      <c r="C56" s="63"/>
      <c r="D56" s="34" t="s">
        <v>75</v>
      </c>
      <c r="E56" s="144"/>
      <c r="F56" s="144"/>
      <c r="G56" s="161"/>
      <c r="H56" s="161"/>
      <c r="I56" s="161"/>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51"/>
    </row>
    <row r="57" spans="1:34" s="58" customFormat="1">
      <c r="A57" s="151"/>
      <c r="B57" s="151"/>
      <c r="C57" s="64" t="s">
        <v>24</v>
      </c>
      <c r="E57" s="282"/>
      <c r="F57" s="282"/>
      <c r="G57" s="282"/>
      <c r="H57" s="282"/>
      <c r="I57" s="282"/>
      <c r="J57" s="152"/>
      <c r="K57" s="61"/>
      <c r="L57" s="61"/>
      <c r="M57" s="61"/>
      <c r="N57" s="152"/>
      <c r="O57" s="152"/>
      <c r="P57" s="152"/>
      <c r="Q57" s="152"/>
      <c r="R57" s="152"/>
      <c r="S57" s="152"/>
      <c r="T57" s="152"/>
      <c r="U57" s="152"/>
      <c r="V57" s="152"/>
      <c r="W57" s="152"/>
      <c r="X57" s="152"/>
      <c r="Y57" s="152"/>
      <c r="Z57" s="152"/>
      <c r="AA57" s="152"/>
      <c r="AB57" s="152"/>
      <c r="AC57" s="152"/>
      <c r="AD57" s="152"/>
      <c r="AE57" s="152"/>
      <c r="AF57" s="152"/>
      <c r="AG57" s="152"/>
      <c r="AH57" s="144"/>
    </row>
    <row r="58" spans="1:34" s="58" customFormat="1">
      <c r="A58" s="151"/>
      <c r="B58" s="151"/>
      <c r="C58" s="65" t="s">
        <v>25</v>
      </c>
      <c r="D58" s="61"/>
      <c r="E58" s="283"/>
      <c r="F58" s="283"/>
      <c r="G58" s="283"/>
      <c r="H58" s="283"/>
      <c r="I58" s="283"/>
      <c r="J58" s="144"/>
      <c r="K58" s="61"/>
      <c r="L58" s="61"/>
      <c r="M58" s="61"/>
      <c r="N58" s="144"/>
      <c r="O58" s="144"/>
      <c r="P58" s="144"/>
      <c r="Q58" s="144"/>
      <c r="R58" s="144"/>
      <c r="S58" s="144"/>
      <c r="T58" s="144"/>
      <c r="U58" s="144"/>
      <c r="V58" s="144"/>
      <c r="W58" s="144"/>
      <c r="X58" s="144"/>
      <c r="Y58" s="144"/>
      <c r="Z58" s="144"/>
      <c r="AA58" s="144"/>
      <c r="AB58" s="144"/>
      <c r="AC58" s="144"/>
      <c r="AD58" s="144"/>
      <c r="AE58" s="144"/>
      <c r="AF58" s="144"/>
      <c r="AG58" s="144"/>
      <c r="AH58" s="151"/>
    </row>
    <row r="59" spans="1:34" s="58" customFormat="1">
      <c r="C59" s="66" t="s">
        <v>30</v>
      </c>
      <c r="D59" s="61"/>
      <c r="E59" s="284"/>
      <c r="F59" s="284"/>
      <c r="G59" s="284"/>
      <c r="H59" s="284"/>
      <c r="I59" s="284"/>
      <c r="J59" s="56"/>
      <c r="K59" s="56"/>
      <c r="L59" s="56"/>
      <c r="M59" s="56"/>
      <c r="N59" s="56"/>
      <c r="O59" s="56"/>
      <c r="P59" s="56"/>
      <c r="Q59" s="56"/>
      <c r="R59" s="56"/>
      <c r="S59" s="56"/>
      <c r="T59" s="56"/>
      <c r="U59" s="56"/>
      <c r="V59" s="56"/>
      <c r="W59" s="56"/>
      <c r="X59" s="56"/>
      <c r="Y59" s="56"/>
      <c r="Z59" s="56"/>
      <c r="AA59" s="56"/>
      <c r="AB59" s="56"/>
      <c r="AC59" s="56"/>
      <c r="AD59" s="56"/>
      <c r="AE59" s="56"/>
      <c r="AF59" s="56"/>
      <c r="AG59" s="56"/>
    </row>
    <row r="60" spans="1:34" s="61" customFormat="1">
      <c r="A60" s="59"/>
      <c r="B60" s="59"/>
      <c r="C60" s="63" t="s">
        <v>35</v>
      </c>
      <c r="E60" s="287"/>
      <c r="F60" s="287"/>
      <c r="G60" s="287"/>
      <c r="H60" s="287"/>
      <c r="I60" s="287"/>
      <c r="AH60" s="59"/>
    </row>
    <row r="61" spans="1:34" s="61" customFormat="1">
      <c r="A61" s="59"/>
      <c r="B61" s="59"/>
      <c r="C61" s="63" t="s">
        <v>41</v>
      </c>
      <c r="E61" s="287"/>
      <c r="F61" s="287"/>
      <c r="G61" s="287"/>
      <c r="H61" s="287"/>
      <c r="I61" s="287"/>
      <c r="AH61" s="59"/>
    </row>
    <row r="62" spans="1:34" s="61" customFormat="1">
      <c r="A62" s="59"/>
      <c r="B62" s="59"/>
      <c r="C62" s="63" t="s">
        <v>70</v>
      </c>
      <c r="E62" s="287"/>
      <c r="F62" s="287"/>
      <c r="G62" s="287"/>
      <c r="H62" s="287"/>
      <c r="I62" s="287"/>
      <c r="AH62" s="59"/>
    </row>
    <row r="63" spans="1:34" s="61" customFormat="1">
      <c r="A63" s="59"/>
      <c r="B63" s="59"/>
      <c r="C63" s="59"/>
      <c r="D63" s="59"/>
      <c r="G63" s="62"/>
      <c r="H63" s="62"/>
      <c r="I63" s="62"/>
      <c r="AH63" s="59"/>
    </row>
    <row r="64" spans="1:34" s="61" customFormat="1">
      <c r="A64" s="59"/>
      <c r="B64" s="59"/>
      <c r="C64" s="59"/>
      <c r="D64" s="59"/>
      <c r="G64" s="62"/>
      <c r="H64" s="62"/>
      <c r="I64" s="62"/>
      <c r="AH64" s="59"/>
    </row>
    <row r="65" spans="1:34" s="61" customFormat="1">
      <c r="A65" s="59"/>
      <c r="B65" s="59"/>
      <c r="C65" s="59"/>
      <c r="D65" s="59"/>
      <c r="G65" s="62"/>
      <c r="H65" s="62"/>
      <c r="I65" s="62"/>
      <c r="AH65" s="59"/>
    </row>
    <row r="66" spans="1:34" s="61" customFormat="1">
      <c r="A66" s="59"/>
      <c r="B66" s="59"/>
      <c r="C66" s="59"/>
      <c r="D66" s="59"/>
      <c r="G66" s="62"/>
      <c r="H66" s="62"/>
      <c r="I66" s="62"/>
      <c r="AH66" s="59"/>
    </row>
  </sheetData>
  <sheetProtection sheet="1" objects="1" scenarios="1"/>
  <mergeCells count="80">
    <mergeCell ref="E62:I62"/>
    <mergeCell ref="E57:I57"/>
    <mergeCell ref="E58:I58"/>
    <mergeCell ref="E59:I59"/>
    <mergeCell ref="E60:I60"/>
    <mergeCell ref="E61:I61"/>
    <mergeCell ref="W17:Y17"/>
    <mergeCell ref="W18:Y18"/>
    <mergeCell ref="W19:Y19"/>
    <mergeCell ref="W20:Y20"/>
    <mergeCell ref="W12:Y12"/>
    <mergeCell ref="W13:Y13"/>
    <mergeCell ref="W14:Y14"/>
    <mergeCell ref="W15:Y15"/>
    <mergeCell ref="J18:K18"/>
    <mergeCell ref="J19:K19"/>
    <mergeCell ref="J20:K20"/>
    <mergeCell ref="O23:Q23"/>
    <mergeCell ref="S23:U23"/>
    <mergeCell ref="O12:Q12"/>
    <mergeCell ref="S12:U12"/>
    <mergeCell ref="O17:Q17"/>
    <mergeCell ref="S17:U17"/>
    <mergeCell ref="J12:L12"/>
    <mergeCell ref="J13:K13"/>
    <mergeCell ref="J14:K14"/>
    <mergeCell ref="J15:K15"/>
    <mergeCell ref="J17:L17"/>
    <mergeCell ref="W23:Y23"/>
    <mergeCell ref="G24:I24"/>
    <mergeCell ref="K24:M24"/>
    <mergeCell ref="G27:I27"/>
    <mergeCell ref="K27:M27"/>
    <mergeCell ref="G25:I25"/>
    <mergeCell ref="K25:M25"/>
    <mergeCell ref="G28:I28"/>
    <mergeCell ref="K28:M28"/>
    <mergeCell ref="G30:I30"/>
    <mergeCell ref="K30:M30"/>
    <mergeCell ref="G31:I31"/>
    <mergeCell ref="K31:M31"/>
    <mergeCell ref="G33:I33"/>
    <mergeCell ref="K33:M33"/>
    <mergeCell ref="G34:I34"/>
    <mergeCell ref="K34:M34"/>
    <mergeCell ref="G36:I36"/>
    <mergeCell ref="K36:M36"/>
    <mergeCell ref="G37:I37"/>
    <mergeCell ref="G39:I39"/>
    <mergeCell ref="G41:I41"/>
    <mergeCell ref="G43:I43"/>
    <mergeCell ref="G47:I47"/>
    <mergeCell ref="G44:I44"/>
    <mergeCell ref="G46:I46"/>
    <mergeCell ref="G38:I38"/>
    <mergeCell ref="G40:I40"/>
    <mergeCell ref="G42:I42"/>
    <mergeCell ref="G54:I54"/>
    <mergeCell ref="K54:M54"/>
    <mergeCell ref="G48:I48"/>
    <mergeCell ref="K41:M41"/>
    <mergeCell ref="K39:M39"/>
    <mergeCell ref="G50:I50"/>
    <mergeCell ref="K50:M50"/>
    <mergeCell ref="G52:I52"/>
    <mergeCell ref="K52:M52"/>
    <mergeCell ref="G51:I51"/>
    <mergeCell ref="K44:M44"/>
    <mergeCell ref="K46:M46"/>
    <mergeCell ref="K43:M43"/>
    <mergeCell ref="K40:M40"/>
    <mergeCell ref="K42:M42"/>
    <mergeCell ref="K37:M37"/>
    <mergeCell ref="K53:M53"/>
    <mergeCell ref="K51:M51"/>
    <mergeCell ref="K49:M49"/>
    <mergeCell ref="K47:M47"/>
    <mergeCell ref="K45:M45"/>
    <mergeCell ref="K48:M48"/>
    <mergeCell ref="K38:M38"/>
  </mergeCells>
  <conditionalFormatting sqref="G13:H13">
    <cfRule type="containsText" dxfId="254" priority="88" operator="containsText" text="TV Obernhausen">
      <formula>NOT(ISERROR(SEARCH("TV Obernhausen",G13)))</formula>
    </cfRule>
    <cfRule type="containsText" dxfId="253" priority="89" operator="containsText" text="TV Vaihingen/Enz">
      <formula>NOT(ISERROR(SEARCH("TV Vaihingen/Enz",G13)))</formula>
    </cfRule>
    <cfRule type="containsText" dxfId="252" priority="90" operator="containsText" text="TV Heuchlingen">
      <formula>NOT(ISERROR(SEARCH("TV Heuchlingen",G13)))</formula>
    </cfRule>
    <cfRule type="containsText" dxfId="251" priority="91" operator="containsText" text="TSV Dennach">
      <formula>NOT(ISERROR(SEARCH("TSV Dennach",G13)))</formula>
    </cfRule>
    <cfRule type="containsText" dxfId="250" priority="92" operator="containsText" text="TSV Gärtringen">
      <formula>NOT(ISERROR(SEARCH("TSV Gärtringen",G13)))</formula>
    </cfRule>
    <cfRule type="containsText" dxfId="249" priority="93" operator="containsText" text="TSV Calw">
      <formula>NOT(ISERROR(SEARCH("TSV Calw",G13)))</formula>
    </cfRule>
    <cfRule type="containsText" dxfId="248" priority="94" operator="containsText" text="TV Stammheim">
      <formula>NOT(ISERROR(SEARCH("TV Stammheim",G13)))</formula>
    </cfRule>
    <cfRule type="containsText" dxfId="247" priority="95" operator="containsText" text="TG Biberach">
      <formula>NOT(ISERROR(SEARCH("TG Biberach",G13)))</formula>
    </cfRule>
  </conditionalFormatting>
  <hyperlinks>
    <hyperlink ref="E2" r:id="rId1" display="TSV Gärtringen Faustballfeld hinter der Th.-Heuss-Halle -Schickhardtstrasse 34/1, 71116 Gärtringen"/>
  </hyperlinks>
  <pageMargins left="0.29527559055118113" right="0.29527559055118113" top="0.98425196850393704" bottom="0.98425196850393704" header="0.51181102362204722" footer="0.51181102362204722"/>
  <pageSetup paperSize="9" scale="86" orientation="portrait" horizontalDpi="300" verticalDpi="300" r:id="rId2"/>
  <headerFooter alignWithMargins="0">
    <oddHeader>&amp;C&amp;"-,Standard"&amp;18Spielplan Feldsaison 2018 U18 weiblich 
&amp;14Württembergische Meisterschaft</oddHeader>
    <oddFooter>&amp;LFeldsaison 2018 U18 weiblich&amp;CSeite &amp;P&amp;RErstellt am: &amp;D</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304" operator="containsText" id="{6EAC8578-F3F6-4FAB-AE80-E62FC657AEC3}">
            <xm:f>NOT(ISERROR(SEARCH($E$20,G39)))</xm:f>
            <xm:f>$E$20</xm:f>
            <x14:dxf>
              <fill>
                <patternFill>
                  <bgColor rgb="FF00B050"/>
                </patternFill>
              </fill>
            </x14:dxf>
          </x14:cfRule>
          <x14:cfRule type="containsText" priority="305" operator="containsText" id="{0D088008-B6C9-4D17-83AD-CC74E59294A0}">
            <xm:f>NOT(ISERROR(SEARCH($E$19,G39)))</xm:f>
            <xm:f>$E$19</xm:f>
            <x14:dxf>
              <fill>
                <patternFill>
                  <bgColor theme="9" tint="-0.24994659260841701"/>
                </patternFill>
              </fill>
            </x14:dxf>
          </x14:cfRule>
          <x14:cfRule type="containsText" priority="306" operator="containsText" id="{BE564A3B-AF29-4089-821B-2AC233285FBD}">
            <xm:f>NOT(ISERROR(SEARCH($E$18,G39)))</xm:f>
            <xm:f>$E$18</xm:f>
            <x14:dxf>
              <fill>
                <patternFill>
                  <bgColor theme="3" tint="0.39994506668294322"/>
                </patternFill>
              </fill>
            </x14:dxf>
          </x14:cfRule>
          <x14:cfRule type="containsText" priority="307" operator="containsText" id="{CE702215-CEE2-4246-8680-EF366FD67405}">
            <xm:f>NOT(ISERROR(SEARCH($E$15,G39)))</xm:f>
            <xm:f>$E$15</xm:f>
            <x14:dxf>
              <fill>
                <patternFill>
                  <bgColor theme="6" tint="0.59996337778862885"/>
                </patternFill>
              </fill>
            </x14:dxf>
          </x14:cfRule>
          <x14:cfRule type="containsText" priority="308" operator="containsText" id="{26BF153C-9904-4350-8409-D2F2CD303691}">
            <xm:f>NOT(ISERROR(SEARCH($E$14,G39)))</xm:f>
            <xm:f>$E$14</xm:f>
            <x14:dxf>
              <fill>
                <patternFill>
                  <bgColor theme="5" tint="0.59996337778862885"/>
                </patternFill>
              </fill>
            </x14:dxf>
          </x14:cfRule>
          <x14:cfRule type="containsText" priority="309" operator="containsText" id="{C36D2BBF-E9FD-41BE-B6E0-C9A109893C56}">
            <xm:f>NOT(ISERROR(SEARCH($E$13,G39)))</xm:f>
            <xm:f>$E$13</xm:f>
            <x14:dxf>
              <font>
                <color auto="1"/>
              </font>
              <fill>
                <patternFill>
                  <bgColor theme="3" tint="0.79998168889431442"/>
                </patternFill>
              </fill>
            </x14:dxf>
          </x14:cfRule>
          <xm:sqref>G39</xm:sqref>
        </x14:conditionalFormatting>
        <x14:conditionalFormatting xmlns:xm="http://schemas.microsoft.com/office/excel/2006/main">
          <x14:cfRule type="containsText" priority="292" operator="containsText" id="{BCFED65F-482C-4240-A066-D6065193D7FE}">
            <xm:f>NOT(ISERROR(SEARCH($E$20,G43)))</xm:f>
            <xm:f>$E$20</xm:f>
            <x14:dxf>
              <fill>
                <patternFill>
                  <bgColor rgb="FF00B050"/>
                </patternFill>
              </fill>
            </x14:dxf>
          </x14:cfRule>
          <x14:cfRule type="containsText" priority="293" operator="containsText" id="{2E51532D-BFCE-4F9B-95E6-34E025FF8B4D}">
            <xm:f>NOT(ISERROR(SEARCH($E$19,G43)))</xm:f>
            <xm:f>$E$19</xm:f>
            <x14:dxf>
              <fill>
                <patternFill>
                  <bgColor theme="9" tint="-0.24994659260841701"/>
                </patternFill>
              </fill>
            </x14:dxf>
          </x14:cfRule>
          <x14:cfRule type="containsText" priority="294" operator="containsText" id="{B8DEFD06-A3C0-48F3-808C-0CDCD3C43BD1}">
            <xm:f>NOT(ISERROR(SEARCH($E$18,G43)))</xm:f>
            <xm:f>$E$18</xm:f>
            <x14:dxf>
              <fill>
                <patternFill>
                  <bgColor theme="3" tint="0.39994506668294322"/>
                </patternFill>
              </fill>
            </x14:dxf>
          </x14:cfRule>
          <x14:cfRule type="containsText" priority="295" operator="containsText" id="{B3DDC3B4-30E9-477D-960A-9D0C4FACCB2B}">
            <xm:f>NOT(ISERROR(SEARCH($E$15,G43)))</xm:f>
            <xm:f>$E$15</xm:f>
            <x14:dxf>
              <fill>
                <patternFill>
                  <bgColor theme="6" tint="0.59996337778862885"/>
                </patternFill>
              </fill>
            </x14:dxf>
          </x14:cfRule>
          <x14:cfRule type="containsText" priority="296" operator="containsText" id="{20F60066-5EFE-458F-96F4-FCD2287B6CB7}">
            <xm:f>NOT(ISERROR(SEARCH($E$14,G43)))</xm:f>
            <xm:f>$E$14</xm:f>
            <x14:dxf>
              <fill>
                <patternFill>
                  <bgColor theme="5" tint="0.59996337778862885"/>
                </patternFill>
              </fill>
            </x14:dxf>
          </x14:cfRule>
          <x14:cfRule type="containsText" priority="297" operator="containsText" id="{3ABC33B0-7E87-4F6C-A15F-C6B62B5DA8FD}">
            <xm:f>NOT(ISERROR(SEARCH($E$13,G43)))</xm:f>
            <xm:f>$E$13</xm:f>
            <x14:dxf>
              <font>
                <color auto="1"/>
              </font>
              <fill>
                <patternFill>
                  <bgColor theme="3" tint="0.79998168889431442"/>
                </patternFill>
              </fill>
            </x14:dxf>
          </x14:cfRule>
          <xm:sqref>G43</xm:sqref>
        </x14:conditionalFormatting>
        <x14:conditionalFormatting xmlns:xm="http://schemas.microsoft.com/office/excel/2006/main">
          <x14:cfRule type="containsText" priority="280" operator="containsText" id="{00BD8FF8-44AC-40ED-840A-EDEBC52E44B6}">
            <xm:f>NOT(ISERROR(SEARCH($E$20,G47)))</xm:f>
            <xm:f>$E$20</xm:f>
            <x14:dxf>
              <fill>
                <patternFill>
                  <bgColor rgb="FF00B050"/>
                </patternFill>
              </fill>
            </x14:dxf>
          </x14:cfRule>
          <x14:cfRule type="containsText" priority="281" operator="containsText" id="{48DCC3D6-40E8-4FF0-BDA7-A4F7C32DD5B2}">
            <xm:f>NOT(ISERROR(SEARCH($E$19,G47)))</xm:f>
            <xm:f>$E$19</xm:f>
            <x14:dxf>
              <fill>
                <patternFill>
                  <bgColor theme="9" tint="-0.24994659260841701"/>
                </patternFill>
              </fill>
            </x14:dxf>
          </x14:cfRule>
          <x14:cfRule type="containsText" priority="282" operator="containsText" id="{39E86305-53E0-4565-A53C-3992719A5D06}">
            <xm:f>NOT(ISERROR(SEARCH($E$18,G47)))</xm:f>
            <xm:f>$E$18</xm:f>
            <x14:dxf>
              <fill>
                <patternFill>
                  <bgColor theme="3" tint="0.39994506668294322"/>
                </patternFill>
              </fill>
            </x14:dxf>
          </x14:cfRule>
          <x14:cfRule type="containsText" priority="283" operator="containsText" id="{C6CFB866-720B-485E-929D-DD1E452338C8}">
            <xm:f>NOT(ISERROR(SEARCH($E$15,G47)))</xm:f>
            <xm:f>$E$15</xm:f>
            <x14:dxf>
              <fill>
                <patternFill>
                  <bgColor theme="6" tint="0.59996337778862885"/>
                </patternFill>
              </fill>
            </x14:dxf>
          </x14:cfRule>
          <x14:cfRule type="containsText" priority="284" operator="containsText" id="{825800E8-8F76-4F17-BB52-F6C3326EBD2F}">
            <xm:f>NOT(ISERROR(SEARCH($E$14,G47)))</xm:f>
            <xm:f>$E$14</xm:f>
            <x14:dxf>
              <fill>
                <patternFill>
                  <bgColor theme="5" tint="0.59996337778862885"/>
                </patternFill>
              </fill>
            </x14:dxf>
          </x14:cfRule>
          <x14:cfRule type="containsText" priority="285" operator="containsText" id="{00FD30F7-46CA-4831-872F-E3DC5F120CE8}">
            <xm:f>NOT(ISERROR(SEARCH($E$13,G47)))</xm:f>
            <xm:f>$E$13</xm:f>
            <x14:dxf>
              <font>
                <color auto="1"/>
              </font>
              <fill>
                <patternFill>
                  <bgColor theme="3" tint="0.79998168889431442"/>
                </patternFill>
              </fill>
            </x14:dxf>
          </x14:cfRule>
          <xm:sqref>G47</xm:sqref>
        </x14:conditionalFormatting>
        <x14:conditionalFormatting xmlns:xm="http://schemas.microsoft.com/office/excel/2006/main">
          <x14:cfRule type="containsText" priority="268" operator="containsText" id="{1CD61A4D-C48A-4B4C-B473-DEED28A65718}">
            <xm:f>NOT(ISERROR(SEARCH($E$20,G51)))</xm:f>
            <xm:f>$E$20</xm:f>
            <x14:dxf>
              <fill>
                <patternFill>
                  <bgColor rgb="FF00B050"/>
                </patternFill>
              </fill>
            </x14:dxf>
          </x14:cfRule>
          <x14:cfRule type="containsText" priority="269" operator="containsText" id="{D2E0C7E2-1A65-464E-9809-1FABBFAB35F3}">
            <xm:f>NOT(ISERROR(SEARCH($E$19,G51)))</xm:f>
            <xm:f>$E$19</xm:f>
            <x14:dxf>
              <fill>
                <patternFill>
                  <bgColor theme="9" tint="-0.24994659260841701"/>
                </patternFill>
              </fill>
            </x14:dxf>
          </x14:cfRule>
          <x14:cfRule type="containsText" priority="270" operator="containsText" id="{A871875E-2D21-4DB9-8880-AAB50FDA0E95}">
            <xm:f>NOT(ISERROR(SEARCH($E$18,G51)))</xm:f>
            <xm:f>$E$18</xm:f>
            <x14:dxf>
              <fill>
                <patternFill>
                  <bgColor theme="3" tint="0.39994506668294322"/>
                </patternFill>
              </fill>
            </x14:dxf>
          </x14:cfRule>
          <x14:cfRule type="containsText" priority="271" operator="containsText" id="{8E92050B-1AC9-4A9F-854A-4C26D6382769}">
            <xm:f>NOT(ISERROR(SEARCH($E$15,G51)))</xm:f>
            <xm:f>$E$15</xm:f>
            <x14:dxf>
              <fill>
                <patternFill>
                  <bgColor theme="6" tint="0.59996337778862885"/>
                </patternFill>
              </fill>
            </x14:dxf>
          </x14:cfRule>
          <x14:cfRule type="containsText" priority="272" operator="containsText" id="{D31C29D5-2464-4231-B847-E7C006F816B4}">
            <xm:f>NOT(ISERROR(SEARCH($E$14,G51)))</xm:f>
            <xm:f>$E$14</xm:f>
            <x14:dxf>
              <fill>
                <patternFill>
                  <bgColor theme="5" tint="0.59996337778862885"/>
                </patternFill>
              </fill>
            </x14:dxf>
          </x14:cfRule>
          <x14:cfRule type="containsText" priority="273" operator="containsText" id="{0F162A9B-39E5-44E0-8C9D-BAACAB12C8EB}">
            <xm:f>NOT(ISERROR(SEARCH($E$13,G51)))</xm:f>
            <xm:f>$E$13</xm:f>
            <x14:dxf>
              <font>
                <color auto="1"/>
              </font>
              <fill>
                <patternFill>
                  <bgColor theme="3" tint="0.79998168889431442"/>
                </patternFill>
              </fill>
            </x14:dxf>
          </x14:cfRule>
          <xm:sqref>G51</xm:sqref>
        </x14:conditionalFormatting>
        <x14:conditionalFormatting xmlns:xm="http://schemas.microsoft.com/office/excel/2006/main">
          <x14:cfRule type="containsText" priority="250" operator="containsText" id="{28493245-5856-43B3-87B2-B3992C6DDE7E}">
            <xm:f>NOT(ISERROR(SEARCH($E$20,K51)))</xm:f>
            <xm:f>$E$20</xm:f>
            <x14:dxf>
              <fill>
                <patternFill>
                  <bgColor rgb="FF00B050"/>
                </patternFill>
              </fill>
            </x14:dxf>
          </x14:cfRule>
          <x14:cfRule type="containsText" priority="251" operator="containsText" id="{5F44718A-2AF0-4AC2-BF76-48FCB0578ACA}">
            <xm:f>NOT(ISERROR(SEARCH($E$19,K51)))</xm:f>
            <xm:f>$E$19</xm:f>
            <x14:dxf>
              <fill>
                <patternFill>
                  <bgColor theme="9" tint="-0.24994659260841701"/>
                </patternFill>
              </fill>
            </x14:dxf>
          </x14:cfRule>
          <x14:cfRule type="containsText" priority="252" operator="containsText" id="{7C4D23AE-CAA2-471B-B069-0F14CEE86D9F}">
            <xm:f>NOT(ISERROR(SEARCH($E$18,K51)))</xm:f>
            <xm:f>$E$18</xm:f>
            <x14:dxf>
              <fill>
                <patternFill>
                  <bgColor theme="3" tint="0.39994506668294322"/>
                </patternFill>
              </fill>
            </x14:dxf>
          </x14:cfRule>
          <x14:cfRule type="containsText" priority="253" operator="containsText" id="{637032D9-B569-48E1-9B58-C1A04B8D19A1}">
            <xm:f>NOT(ISERROR(SEARCH($E$15,K51)))</xm:f>
            <xm:f>$E$15</xm:f>
            <x14:dxf>
              <fill>
                <patternFill>
                  <bgColor theme="6" tint="0.59996337778862885"/>
                </patternFill>
              </fill>
            </x14:dxf>
          </x14:cfRule>
          <x14:cfRule type="containsText" priority="254" operator="containsText" id="{AC890D80-6C08-431E-B4E0-D08EB815AD31}">
            <xm:f>NOT(ISERROR(SEARCH($E$14,K51)))</xm:f>
            <xm:f>$E$14</xm:f>
            <x14:dxf>
              <fill>
                <patternFill>
                  <bgColor theme="5" tint="0.59996337778862885"/>
                </patternFill>
              </fill>
            </x14:dxf>
          </x14:cfRule>
          <x14:cfRule type="containsText" priority="255" operator="containsText" id="{83FA83AE-C3B9-47ED-9FC4-A1BE22B18084}">
            <xm:f>NOT(ISERROR(SEARCH($E$13,K51)))</xm:f>
            <xm:f>$E$13</xm:f>
            <x14:dxf>
              <font>
                <color auto="1"/>
              </font>
              <fill>
                <patternFill>
                  <bgColor theme="3" tint="0.79998168889431442"/>
                </patternFill>
              </fill>
            </x14:dxf>
          </x14:cfRule>
          <xm:sqref>K51</xm:sqref>
        </x14:conditionalFormatting>
        <x14:conditionalFormatting xmlns:xm="http://schemas.microsoft.com/office/excel/2006/main">
          <x14:cfRule type="containsText" priority="244" operator="containsText" id="{E8595BF9-5856-4DC6-BFB2-C27347F5474C}">
            <xm:f>NOT(ISERROR(SEARCH($E$20,K49)))</xm:f>
            <xm:f>$E$20</xm:f>
            <x14:dxf>
              <fill>
                <patternFill>
                  <bgColor rgb="FF00B050"/>
                </patternFill>
              </fill>
            </x14:dxf>
          </x14:cfRule>
          <x14:cfRule type="containsText" priority="245" operator="containsText" id="{06F72EA5-7BDA-4C7E-90B7-AB35B14BAE26}">
            <xm:f>NOT(ISERROR(SEARCH($E$19,K49)))</xm:f>
            <xm:f>$E$19</xm:f>
            <x14:dxf>
              <fill>
                <patternFill>
                  <bgColor theme="9" tint="-0.24994659260841701"/>
                </patternFill>
              </fill>
            </x14:dxf>
          </x14:cfRule>
          <x14:cfRule type="containsText" priority="246" operator="containsText" id="{0831AD5C-3FF0-481F-874C-2E040899DAB2}">
            <xm:f>NOT(ISERROR(SEARCH($E$18,K49)))</xm:f>
            <xm:f>$E$18</xm:f>
            <x14:dxf>
              <fill>
                <patternFill>
                  <bgColor theme="3" tint="0.39994506668294322"/>
                </patternFill>
              </fill>
            </x14:dxf>
          </x14:cfRule>
          <x14:cfRule type="containsText" priority="247" operator="containsText" id="{3B7E563E-2FEA-41D3-94A0-40D8DFE2C000}">
            <xm:f>NOT(ISERROR(SEARCH($E$15,K49)))</xm:f>
            <xm:f>$E$15</xm:f>
            <x14:dxf>
              <fill>
                <patternFill>
                  <bgColor theme="6" tint="0.59996337778862885"/>
                </patternFill>
              </fill>
            </x14:dxf>
          </x14:cfRule>
          <x14:cfRule type="containsText" priority="248" operator="containsText" id="{8948B71A-1EBE-4A83-9570-C893A9CFE080}">
            <xm:f>NOT(ISERROR(SEARCH($E$14,K49)))</xm:f>
            <xm:f>$E$14</xm:f>
            <x14:dxf>
              <fill>
                <patternFill>
                  <bgColor theme="5" tint="0.59996337778862885"/>
                </patternFill>
              </fill>
            </x14:dxf>
          </x14:cfRule>
          <x14:cfRule type="containsText" priority="249" operator="containsText" id="{595FB3E4-4C29-4D23-86C5-D65E8A5CD9A6}">
            <xm:f>NOT(ISERROR(SEARCH($E$13,K49)))</xm:f>
            <xm:f>$E$13</xm:f>
            <x14:dxf>
              <font>
                <color auto="1"/>
              </font>
              <fill>
                <patternFill>
                  <bgColor theme="3" tint="0.79998168889431442"/>
                </patternFill>
              </fill>
            </x14:dxf>
          </x14:cfRule>
          <xm:sqref>K49</xm:sqref>
        </x14:conditionalFormatting>
        <x14:conditionalFormatting xmlns:xm="http://schemas.microsoft.com/office/excel/2006/main">
          <x14:cfRule type="containsText" priority="238" operator="containsText" id="{944E1F82-A6FF-4EF4-A31C-247E4421F68E}">
            <xm:f>NOT(ISERROR(SEARCH($E$20,K47)))</xm:f>
            <xm:f>$E$20</xm:f>
            <x14:dxf>
              <fill>
                <patternFill>
                  <bgColor rgb="FF00B050"/>
                </patternFill>
              </fill>
            </x14:dxf>
          </x14:cfRule>
          <x14:cfRule type="containsText" priority="239" operator="containsText" id="{33F980B2-417F-4287-9D12-D9FB37D12B02}">
            <xm:f>NOT(ISERROR(SEARCH($E$19,K47)))</xm:f>
            <xm:f>$E$19</xm:f>
            <x14:dxf>
              <fill>
                <patternFill>
                  <bgColor theme="9" tint="-0.24994659260841701"/>
                </patternFill>
              </fill>
            </x14:dxf>
          </x14:cfRule>
          <x14:cfRule type="containsText" priority="240" operator="containsText" id="{91C101F5-92AF-447D-BA06-94D3025DC014}">
            <xm:f>NOT(ISERROR(SEARCH($E$18,K47)))</xm:f>
            <xm:f>$E$18</xm:f>
            <x14:dxf>
              <fill>
                <patternFill>
                  <bgColor theme="3" tint="0.39994506668294322"/>
                </patternFill>
              </fill>
            </x14:dxf>
          </x14:cfRule>
          <x14:cfRule type="containsText" priority="241" operator="containsText" id="{057C1DBE-FDC9-440D-BBF8-46C2B3DEA52A}">
            <xm:f>NOT(ISERROR(SEARCH($E$15,K47)))</xm:f>
            <xm:f>$E$15</xm:f>
            <x14:dxf>
              <fill>
                <patternFill>
                  <bgColor theme="6" tint="0.59996337778862885"/>
                </patternFill>
              </fill>
            </x14:dxf>
          </x14:cfRule>
          <x14:cfRule type="containsText" priority="242" operator="containsText" id="{C0E8047E-9A26-4711-92C9-9A99F39CD4C7}">
            <xm:f>NOT(ISERROR(SEARCH($E$14,K47)))</xm:f>
            <xm:f>$E$14</xm:f>
            <x14:dxf>
              <fill>
                <patternFill>
                  <bgColor theme="5" tint="0.59996337778862885"/>
                </patternFill>
              </fill>
            </x14:dxf>
          </x14:cfRule>
          <x14:cfRule type="containsText" priority="243" operator="containsText" id="{FBED3103-497E-4B06-8E7F-DC3FDA6F48F8}">
            <xm:f>NOT(ISERROR(SEARCH($E$13,K47)))</xm:f>
            <xm:f>$E$13</xm:f>
            <x14:dxf>
              <font>
                <color auto="1"/>
              </font>
              <fill>
                <patternFill>
                  <bgColor theme="3" tint="0.79998168889431442"/>
                </patternFill>
              </fill>
            </x14:dxf>
          </x14:cfRule>
          <xm:sqref>K47</xm:sqref>
        </x14:conditionalFormatting>
        <x14:conditionalFormatting xmlns:xm="http://schemas.microsoft.com/office/excel/2006/main">
          <x14:cfRule type="containsText" priority="226" operator="containsText" id="{1FA14E54-4558-4B86-8978-D541DA759D71}">
            <xm:f>NOT(ISERROR(SEARCH($E$20,K43)))</xm:f>
            <xm:f>$E$20</xm:f>
            <x14:dxf>
              <fill>
                <patternFill>
                  <bgColor rgb="FF00B050"/>
                </patternFill>
              </fill>
            </x14:dxf>
          </x14:cfRule>
          <x14:cfRule type="containsText" priority="227" operator="containsText" id="{17E80F84-DE22-4B27-96C2-C36BF31E5DE1}">
            <xm:f>NOT(ISERROR(SEARCH($E$19,K43)))</xm:f>
            <xm:f>$E$19</xm:f>
            <x14:dxf>
              <fill>
                <patternFill>
                  <bgColor theme="9" tint="-0.24994659260841701"/>
                </patternFill>
              </fill>
            </x14:dxf>
          </x14:cfRule>
          <x14:cfRule type="containsText" priority="228" operator="containsText" id="{33678D18-B173-4906-91DA-EDA665C54AAD}">
            <xm:f>NOT(ISERROR(SEARCH($E$18,K43)))</xm:f>
            <xm:f>$E$18</xm:f>
            <x14:dxf>
              <fill>
                <patternFill>
                  <bgColor theme="3" tint="0.39994506668294322"/>
                </patternFill>
              </fill>
            </x14:dxf>
          </x14:cfRule>
          <x14:cfRule type="containsText" priority="229" operator="containsText" id="{1A09452A-39DE-4657-BE90-2088C055E0C9}">
            <xm:f>NOT(ISERROR(SEARCH($E$15,K43)))</xm:f>
            <xm:f>$E$15</xm:f>
            <x14:dxf>
              <fill>
                <patternFill>
                  <bgColor theme="6" tint="0.59996337778862885"/>
                </patternFill>
              </fill>
            </x14:dxf>
          </x14:cfRule>
          <x14:cfRule type="containsText" priority="230" operator="containsText" id="{9D9CE857-B8ED-46F7-B4AF-ADE0DC3C215D}">
            <xm:f>NOT(ISERROR(SEARCH($E$14,K43)))</xm:f>
            <xm:f>$E$14</xm:f>
            <x14:dxf>
              <fill>
                <patternFill>
                  <bgColor theme="5" tint="0.59996337778862885"/>
                </patternFill>
              </fill>
            </x14:dxf>
          </x14:cfRule>
          <x14:cfRule type="containsText" priority="231" operator="containsText" id="{2583711D-61EB-41E0-B993-4C0BCD768D33}">
            <xm:f>NOT(ISERROR(SEARCH($E$13,K43)))</xm:f>
            <xm:f>$E$13</xm:f>
            <x14:dxf>
              <font>
                <color auto="1"/>
              </font>
              <fill>
                <patternFill>
                  <bgColor theme="3" tint="0.79998168889431442"/>
                </patternFill>
              </fill>
            </x14:dxf>
          </x14:cfRule>
          <xm:sqref>K43</xm:sqref>
        </x14:conditionalFormatting>
        <x14:conditionalFormatting xmlns:xm="http://schemas.microsoft.com/office/excel/2006/main">
          <x14:cfRule type="containsText" priority="214" operator="containsText" id="{B9C1B1C9-2CBC-4014-B29C-2F90F4672E54}">
            <xm:f>NOT(ISERROR(SEARCH($E$20,K39)))</xm:f>
            <xm:f>$E$20</xm:f>
            <x14:dxf>
              <fill>
                <patternFill>
                  <bgColor rgb="FF00B050"/>
                </patternFill>
              </fill>
            </x14:dxf>
          </x14:cfRule>
          <x14:cfRule type="containsText" priority="215" operator="containsText" id="{955EE91C-B496-463C-B451-D00D2EAB2691}">
            <xm:f>NOT(ISERROR(SEARCH($E$19,K39)))</xm:f>
            <xm:f>$E$19</xm:f>
            <x14:dxf>
              <fill>
                <patternFill>
                  <bgColor theme="9" tint="-0.24994659260841701"/>
                </patternFill>
              </fill>
            </x14:dxf>
          </x14:cfRule>
          <x14:cfRule type="containsText" priority="216" operator="containsText" id="{5963541F-5F18-419A-81D3-601B5C250FC0}">
            <xm:f>NOT(ISERROR(SEARCH($E$18,K39)))</xm:f>
            <xm:f>$E$18</xm:f>
            <x14:dxf>
              <fill>
                <patternFill>
                  <bgColor theme="3" tint="0.39994506668294322"/>
                </patternFill>
              </fill>
            </x14:dxf>
          </x14:cfRule>
          <x14:cfRule type="containsText" priority="217" operator="containsText" id="{A7AB5998-1226-46C1-AB04-03FFFD746EB3}">
            <xm:f>NOT(ISERROR(SEARCH($E$15,K39)))</xm:f>
            <xm:f>$E$15</xm:f>
            <x14:dxf>
              <fill>
                <patternFill>
                  <bgColor theme="6" tint="0.59996337778862885"/>
                </patternFill>
              </fill>
            </x14:dxf>
          </x14:cfRule>
          <x14:cfRule type="containsText" priority="218" operator="containsText" id="{5DCF1957-5352-4668-B5BD-1ADCD7B46226}">
            <xm:f>NOT(ISERROR(SEARCH($E$14,K39)))</xm:f>
            <xm:f>$E$14</xm:f>
            <x14:dxf>
              <fill>
                <patternFill>
                  <bgColor theme="5" tint="0.59996337778862885"/>
                </patternFill>
              </fill>
            </x14:dxf>
          </x14:cfRule>
          <x14:cfRule type="containsText" priority="219" operator="containsText" id="{5ADD0940-C7CA-4488-8C35-98D601502630}">
            <xm:f>NOT(ISERROR(SEARCH($E$13,K39)))</xm:f>
            <xm:f>$E$13</xm:f>
            <x14:dxf>
              <font>
                <color auto="1"/>
              </font>
              <fill>
                <patternFill>
                  <bgColor theme="3" tint="0.79998168889431442"/>
                </patternFill>
              </fill>
            </x14:dxf>
          </x14:cfRule>
          <xm:sqref>K39</xm:sqref>
        </x14:conditionalFormatting>
        <x14:conditionalFormatting xmlns:xm="http://schemas.microsoft.com/office/excel/2006/main">
          <x14:cfRule type="containsText" priority="208" operator="containsText" id="{58AE0E4C-F699-48B0-9608-2B3F2D606662}">
            <xm:f>NOT(ISERROR(SEARCH($E$20,K37)))</xm:f>
            <xm:f>$E$20</xm:f>
            <x14:dxf>
              <fill>
                <patternFill>
                  <bgColor rgb="FF00B050"/>
                </patternFill>
              </fill>
            </x14:dxf>
          </x14:cfRule>
          <x14:cfRule type="containsText" priority="209" operator="containsText" id="{AE5BAB5C-4DC4-4EE7-B97E-6F326794484D}">
            <xm:f>NOT(ISERROR(SEARCH($E$19,K37)))</xm:f>
            <xm:f>$E$19</xm:f>
            <x14:dxf>
              <fill>
                <patternFill>
                  <bgColor theme="9" tint="-0.24994659260841701"/>
                </patternFill>
              </fill>
            </x14:dxf>
          </x14:cfRule>
          <x14:cfRule type="containsText" priority="210" operator="containsText" id="{A1561C44-6B44-4FA4-A88D-F11A32DE42E8}">
            <xm:f>NOT(ISERROR(SEARCH($E$18,K37)))</xm:f>
            <xm:f>$E$18</xm:f>
            <x14:dxf>
              <fill>
                <patternFill>
                  <bgColor theme="3" tint="0.39994506668294322"/>
                </patternFill>
              </fill>
            </x14:dxf>
          </x14:cfRule>
          <x14:cfRule type="containsText" priority="211" operator="containsText" id="{D2DC126F-1907-4A85-9236-C01DF8919337}">
            <xm:f>NOT(ISERROR(SEARCH($E$15,K37)))</xm:f>
            <xm:f>$E$15</xm:f>
            <x14:dxf>
              <fill>
                <patternFill>
                  <bgColor theme="6" tint="0.59996337778862885"/>
                </patternFill>
              </fill>
            </x14:dxf>
          </x14:cfRule>
          <x14:cfRule type="containsText" priority="212" operator="containsText" id="{718044F5-8C55-4E5B-833A-E697FAF13E8D}">
            <xm:f>NOT(ISERROR(SEARCH($E$14,K37)))</xm:f>
            <xm:f>$E$14</xm:f>
            <x14:dxf>
              <fill>
                <patternFill>
                  <bgColor theme="5" tint="0.59996337778862885"/>
                </patternFill>
              </fill>
            </x14:dxf>
          </x14:cfRule>
          <x14:cfRule type="containsText" priority="213" operator="containsText" id="{2B3A3C36-FCD0-489A-8AED-77D351E648EA}">
            <xm:f>NOT(ISERROR(SEARCH($E$13,K37)))</xm:f>
            <xm:f>$E$13</xm:f>
            <x14:dxf>
              <font>
                <color auto="1"/>
              </font>
              <fill>
                <patternFill>
                  <bgColor theme="3" tint="0.79998168889431442"/>
                </patternFill>
              </fill>
            </x14:dxf>
          </x14:cfRule>
          <xm:sqref>K37</xm:sqref>
        </x14:conditionalFormatting>
        <x14:conditionalFormatting xmlns:xm="http://schemas.microsoft.com/office/excel/2006/main">
          <x14:cfRule type="containsText" priority="202" operator="containsText" id="{79226490-787A-4BBB-B596-2D63F1F12BAD}">
            <xm:f>NOT(ISERROR(SEARCH($E$20,E40)))</xm:f>
            <xm:f>$E$20</xm:f>
            <x14:dxf>
              <fill>
                <patternFill>
                  <bgColor rgb="FF00B050"/>
                </patternFill>
              </fill>
            </x14:dxf>
          </x14:cfRule>
          <x14:cfRule type="containsText" priority="203" operator="containsText" id="{E1EBDACE-E4DB-463B-B332-DEE98BAAD30D}">
            <xm:f>NOT(ISERROR(SEARCH($E$19,E40)))</xm:f>
            <xm:f>$E$19</xm:f>
            <x14:dxf>
              <fill>
                <patternFill>
                  <bgColor theme="9" tint="-0.24994659260841701"/>
                </patternFill>
              </fill>
            </x14:dxf>
          </x14:cfRule>
          <x14:cfRule type="containsText" priority="204" operator="containsText" id="{57228338-A9DF-48E3-AC24-43D5D81C6079}">
            <xm:f>NOT(ISERROR(SEARCH($E$18,E40)))</xm:f>
            <xm:f>$E$18</xm:f>
            <x14:dxf>
              <fill>
                <patternFill>
                  <bgColor theme="3" tint="0.39994506668294322"/>
                </patternFill>
              </fill>
            </x14:dxf>
          </x14:cfRule>
          <x14:cfRule type="containsText" priority="205" operator="containsText" id="{E7E49F73-FDAB-4A37-A057-5374AD6E2A3D}">
            <xm:f>NOT(ISERROR(SEARCH($E$15,E40)))</xm:f>
            <xm:f>$E$15</xm:f>
            <x14:dxf>
              <fill>
                <patternFill>
                  <bgColor theme="6" tint="0.59996337778862885"/>
                </patternFill>
              </fill>
            </x14:dxf>
          </x14:cfRule>
          <x14:cfRule type="containsText" priority="206" operator="containsText" id="{B1CAD4AE-C91D-47E4-A3EF-E4811BBF4391}">
            <xm:f>NOT(ISERROR(SEARCH($E$14,E40)))</xm:f>
            <xm:f>$E$14</xm:f>
            <x14:dxf>
              <fill>
                <patternFill>
                  <bgColor theme="5" tint="0.59996337778862885"/>
                </patternFill>
              </fill>
            </x14:dxf>
          </x14:cfRule>
          <x14:cfRule type="containsText" priority="207" operator="containsText" id="{B6B73178-0D7E-4301-8723-8BA6AA4FE3F5}">
            <xm:f>NOT(ISERROR(SEARCH($E$13,E40)))</xm:f>
            <xm:f>$E$13</xm:f>
            <x14:dxf>
              <font>
                <color auto="1"/>
              </font>
              <fill>
                <patternFill>
                  <bgColor theme="3" tint="0.79998168889431442"/>
                </patternFill>
              </fill>
            </x14:dxf>
          </x14:cfRule>
          <xm:sqref>E40:G40</xm:sqref>
        </x14:conditionalFormatting>
        <x14:conditionalFormatting xmlns:xm="http://schemas.microsoft.com/office/excel/2006/main">
          <x14:cfRule type="containsText" priority="196" operator="containsText" id="{529DBB6B-FDD3-4C30-B4A5-5D19CFA92505}">
            <xm:f>NOT(ISERROR(SEARCH($E$20,E41)))</xm:f>
            <xm:f>$E$20</xm:f>
            <x14:dxf>
              <fill>
                <patternFill>
                  <bgColor rgb="FF00B050"/>
                </patternFill>
              </fill>
            </x14:dxf>
          </x14:cfRule>
          <x14:cfRule type="containsText" priority="197" operator="containsText" id="{B612E77D-5FBC-45A7-93E0-F5E763547AF8}">
            <xm:f>NOT(ISERROR(SEARCH($E$19,E41)))</xm:f>
            <xm:f>$E$19</xm:f>
            <x14:dxf>
              <fill>
                <patternFill>
                  <bgColor theme="9" tint="-0.24994659260841701"/>
                </patternFill>
              </fill>
            </x14:dxf>
          </x14:cfRule>
          <x14:cfRule type="containsText" priority="198" operator="containsText" id="{C243E675-9FEA-4EFB-AA4B-FE8C585906A5}">
            <xm:f>NOT(ISERROR(SEARCH($E$18,E41)))</xm:f>
            <xm:f>$E$18</xm:f>
            <x14:dxf>
              <fill>
                <patternFill>
                  <bgColor theme="3" tint="0.39994506668294322"/>
                </patternFill>
              </fill>
            </x14:dxf>
          </x14:cfRule>
          <x14:cfRule type="containsText" priority="199" operator="containsText" id="{E85C6854-02A2-406C-92B3-7FFB26C7B729}">
            <xm:f>NOT(ISERROR(SEARCH($E$15,E41)))</xm:f>
            <xm:f>$E$15</xm:f>
            <x14:dxf>
              <fill>
                <patternFill>
                  <bgColor theme="6" tint="0.59996337778862885"/>
                </patternFill>
              </fill>
            </x14:dxf>
          </x14:cfRule>
          <x14:cfRule type="containsText" priority="200" operator="containsText" id="{D83A0316-1A6C-49A8-82F2-05F884871DDD}">
            <xm:f>NOT(ISERROR(SEARCH($E$14,E41)))</xm:f>
            <xm:f>$E$14</xm:f>
            <x14:dxf>
              <fill>
                <patternFill>
                  <bgColor theme="5" tint="0.59996337778862885"/>
                </patternFill>
              </fill>
            </x14:dxf>
          </x14:cfRule>
          <x14:cfRule type="containsText" priority="201" operator="containsText" id="{B3958449-263D-4A62-B190-A43D0BCF48CA}">
            <xm:f>NOT(ISERROR(SEARCH($E$13,E41)))</xm:f>
            <xm:f>$E$13</xm:f>
            <x14:dxf>
              <font>
                <color auto="1"/>
              </font>
              <fill>
                <patternFill>
                  <bgColor theme="3" tint="0.79998168889431442"/>
                </patternFill>
              </fill>
            </x14:dxf>
          </x14:cfRule>
          <xm:sqref>E41:G41</xm:sqref>
        </x14:conditionalFormatting>
        <x14:conditionalFormatting xmlns:xm="http://schemas.microsoft.com/office/excel/2006/main">
          <x14:cfRule type="containsText" priority="190" operator="containsText" id="{83A4347C-B1A4-4861-BB82-D6C807B10398}">
            <xm:f>NOT(ISERROR(SEARCH($E$20,K41)))</xm:f>
            <xm:f>$E$20</xm:f>
            <x14:dxf>
              <fill>
                <patternFill>
                  <bgColor rgb="FF00B050"/>
                </patternFill>
              </fill>
            </x14:dxf>
          </x14:cfRule>
          <x14:cfRule type="containsText" priority="191" operator="containsText" id="{83066B55-ECC1-448B-8967-5B2EE8BEEA65}">
            <xm:f>NOT(ISERROR(SEARCH($E$19,K41)))</xm:f>
            <xm:f>$E$19</xm:f>
            <x14:dxf>
              <fill>
                <patternFill>
                  <bgColor theme="9" tint="-0.24994659260841701"/>
                </patternFill>
              </fill>
            </x14:dxf>
          </x14:cfRule>
          <x14:cfRule type="containsText" priority="192" operator="containsText" id="{F04BBE8E-4870-41A7-8306-DBFB06DFA3C2}">
            <xm:f>NOT(ISERROR(SEARCH($E$18,K41)))</xm:f>
            <xm:f>$E$18</xm:f>
            <x14:dxf>
              <fill>
                <patternFill>
                  <bgColor theme="3" tint="0.39994506668294322"/>
                </patternFill>
              </fill>
            </x14:dxf>
          </x14:cfRule>
          <x14:cfRule type="containsText" priority="193" operator="containsText" id="{098B68B5-9843-443C-8EEB-A9433D4A8D09}">
            <xm:f>NOT(ISERROR(SEARCH($E$15,K41)))</xm:f>
            <xm:f>$E$15</xm:f>
            <x14:dxf>
              <fill>
                <patternFill>
                  <bgColor theme="6" tint="0.59996337778862885"/>
                </patternFill>
              </fill>
            </x14:dxf>
          </x14:cfRule>
          <x14:cfRule type="containsText" priority="194" operator="containsText" id="{5BC54632-0650-4AEB-B824-BAEDD01F5B08}">
            <xm:f>NOT(ISERROR(SEARCH($E$14,K41)))</xm:f>
            <xm:f>$E$14</xm:f>
            <x14:dxf>
              <fill>
                <patternFill>
                  <bgColor theme="5" tint="0.59996337778862885"/>
                </patternFill>
              </fill>
            </x14:dxf>
          </x14:cfRule>
          <x14:cfRule type="containsText" priority="195" operator="containsText" id="{6057C5F2-294A-44B6-994A-729D69E0CF6C}">
            <xm:f>NOT(ISERROR(SEARCH($E$13,K41)))</xm:f>
            <xm:f>$E$13</xm:f>
            <x14:dxf>
              <font>
                <color auto="1"/>
              </font>
              <fill>
                <patternFill>
                  <bgColor theme="3" tint="0.79998168889431442"/>
                </patternFill>
              </fill>
            </x14:dxf>
          </x14:cfRule>
          <xm:sqref>K41</xm:sqref>
        </x14:conditionalFormatting>
        <x14:conditionalFormatting xmlns:xm="http://schemas.microsoft.com/office/excel/2006/main">
          <x14:cfRule type="containsText" priority="184" operator="containsText" id="{BC4E8A7E-BC57-4136-8470-5D1D8E5B15FA}">
            <xm:f>NOT(ISERROR(SEARCH($E$20,E45)))</xm:f>
            <xm:f>$E$20</xm:f>
            <x14:dxf>
              <fill>
                <patternFill>
                  <bgColor rgb="FF00B050"/>
                </patternFill>
              </fill>
            </x14:dxf>
          </x14:cfRule>
          <x14:cfRule type="containsText" priority="185" operator="containsText" id="{A4418E7F-F00E-486B-A30D-FD23E6B4D820}">
            <xm:f>NOT(ISERROR(SEARCH($E$19,E45)))</xm:f>
            <xm:f>$E$19</xm:f>
            <x14:dxf>
              <fill>
                <patternFill>
                  <bgColor theme="9" tint="-0.24994659260841701"/>
                </patternFill>
              </fill>
            </x14:dxf>
          </x14:cfRule>
          <x14:cfRule type="containsText" priority="186" operator="containsText" id="{A57ADEF8-CD03-48FD-ACB9-AB0766163187}">
            <xm:f>NOT(ISERROR(SEARCH($E$18,E45)))</xm:f>
            <xm:f>$E$18</xm:f>
            <x14:dxf>
              <fill>
                <patternFill>
                  <bgColor theme="3" tint="0.39994506668294322"/>
                </patternFill>
              </fill>
            </x14:dxf>
          </x14:cfRule>
          <x14:cfRule type="containsText" priority="187" operator="containsText" id="{D79154E8-9A66-4253-AD0D-D7D5A87A8021}">
            <xm:f>NOT(ISERROR(SEARCH($E$15,E45)))</xm:f>
            <xm:f>$E$15</xm:f>
            <x14:dxf>
              <fill>
                <patternFill>
                  <bgColor theme="6" tint="0.59996337778862885"/>
                </patternFill>
              </fill>
            </x14:dxf>
          </x14:cfRule>
          <x14:cfRule type="containsText" priority="188" operator="containsText" id="{6206EAF1-D4B6-4A73-8976-098A92BADABC}">
            <xm:f>NOT(ISERROR(SEARCH($E$14,E45)))</xm:f>
            <xm:f>$E$14</xm:f>
            <x14:dxf>
              <fill>
                <patternFill>
                  <bgColor theme="5" tint="0.59996337778862885"/>
                </patternFill>
              </fill>
            </x14:dxf>
          </x14:cfRule>
          <x14:cfRule type="containsText" priority="189" operator="containsText" id="{0533910C-D0A3-4867-A11D-5E2F5D9587CC}">
            <xm:f>NOT(ISERROR(SEARCH($E$13,E45)))</xm:f>
            <xm:f>$E$13</xm:f>
            <x14:dxf>
              <font>
                <color auto="1"/>
              </font>
              <fill>
                <patternFill>
                  <bgColor theme="3" tint="0.79998168889431442"/>
                </patternFill>
              </fill>
            </x14:dxf>
          </x14:cfRule>
          <xm:sqref>E45</xm:sqref>
        </x14:conditionalFormatting>
        <x14:conditionalFormatting xmlns:xm="http://schemas.microsoft.com/office/excel/2006/main">
          <x14:cfRule type="containsText" priority="178" operator="containsText" id="{B339CCD8-AD68-4BD7-80EF-3FBE873F8041}">
            <xm:f>NOT(ISERROR(SEARCH($E$20,G45)))</xm:f>
            <xm:f>$E$20</xm:f>
            <x14:dxf>
              <fill>
                <patternFill>
                  <bgColor rgb="FF00B050"/>
                </patternFill>
              </fill>
            </x14:dxf>
          </x14:cfRule>
          <x14:cfRule type="containsText" priority="179" operator="containsText" id="{D8D9FD9F-CC98-47BD-8075-CD7588D7D893}">
            <xm:f>NOT(ISERROR(SEARCH($E$19,G45)))</xm:f>
            <xm:f>$E$19</xm:f>
            <x14:dxf>
              <fill>
                <patternFill>
                  <bgColor theme="9" tint="-0.24994659260841701"/>
                </patternFill>
              </fill>
            </x14:dxf>
          </x14:cfRule>
          <x14:cfRule type="containsText" priority="180" operator="containsText" id="{3D5365AE-DC4C-45FB-B28A-B3F61988CFA5}">
            <xm:f>NOT(ISERROR(SEARCH($E$18,G45)))</xm:f>
            <xm:f>$E$18</xm:f>
            <x14:dxf>
              <fill>
                <patternFill>
                  <bgColor theme="3" tint="0.39994506668294322"/>
                </patternFill>
              </fill>
            </x14:dxf>
          </x14:cfRule>
          <x14:cfRule type="containsText" priority="181" operator="containsText" id="{C5D20E04-5205-451A-B4ED-F0B72476A629}">
            <xm:f>NOT(ISERROR(SEARCH($E$15,G45)))</xm:f>
            <xm:f>$E$15</xm:f>
            <x14:dxf>
              <fill>
                <patternFill>
                  <bgColor theme="6" tint="0.59996337778862885"/>
                </patternFill>
              </fill>
            </x14:dxf>
          </x14:cfRule>
          <x14:cfRule type="containsText" priority="182" operator="containsText" id="{14329697-4DE8-4E92-9B1A-17F1EACAA501}">
            <xm:f>NOT(ISERROR(SEARCH($E$14,G45)))</xm:f>
            <xm:f>$E$14</xm:f>
            <x14:dxf>
              <fill>
                <patternFill>
                  <bgColor theme="5" tint="0.59996337778862885"/>
                </patternFill>
              </fill>
            </x14:dxf>
          </x14:cfRule>
          <x14:cfRule type="containsText" priority="183" operator="containsText" id="{33994D31-5A9F-487B-A2B6-FDB6D8049C8B}">
            <xm:f>NOT(ISERROR(SEARCH($E$13,G45)))</xm:f>
            <xm:f>$E$13</xm:f>
            <x14:dxf>
              <font>
                <color auto="1"/>
              </font>
              <fill>
                <patternFill>
                  <bgColor theme="3" tint="0.79998168889431442"/>
                </patternFill>
              </fill>
            </x14:dxf>
          </x14:cfRule>
          <xm:sqref>G45:I45</xm:sqref>
        </x14:conditionalFormatting>
        <x14:conditionalFormatting xmlns:xm="http://schemas.microsoft.com/office/excel/2006/main">
          <x14:cfRule type="containsText" priority="172" operator="containsText" id="{334AA01C-4E48-474A-B304-0F5CA6950EAA}">
            <xm:f>NOT(ISERROR(SEARCH($E$20,F49)))</xm:f>
            <xm:f>$E$20</xm:f>
            <x14:dxf>
              <fill>
                <patternFill>
                  <bgColor rgb="FF00B050"/>
                </patternFill>
              </fill>
            </x14:dxf>
          </x14:cfRule>
          <x14:cfRule type="containsText" priority="173" operator="containsText" id="{C59C3465-17E1-49E9-9A9E-B57FBFEADB9B}">
            <xm:f>NOT(ISERROR(SEARCH($E$19,F49)))</xm:f>
            <xm:f>$E$19</xm:f>
            <x14:dxf>
              <fill>
                <patternFill>
                  <bgColor theme="9" tint="-0.24994659260841701"/>
                </patternFill>
              </fill>
            </x14:dxf>
          </x14:cfRule>
          <x14:cfRule type="containsText" priority="174" operator="containsText" id="{158C96C7-A59A-40D5-A64F-B3836799E2F1}">
            <xm:f>NOT(ISERROR(SEARCH($E$18,F49)))</xm:f>
            <xm:f>$E$18</xm:f>
            <x14:dxf>
              <fill>
                <patternFill>
                  <bgColor theme="3" tint="0.39994506668294322"/>
                </patternFill>
              </fill>
            </x14:dxf>
          </x14:cfRule>
          <x14:cfRule type="containsText" priority="175" operator="containsText" id="{249CD53D-02D4-48D6-BB09-2CE3E5E48BF9}">
            <xm:f>NOT(ISERROR(SEARCH($E$15,F49)))</xm:f>
            <xm:f>$E$15</xm:f>
            <x14:dxf>
              <fill>
                <patternFill>
                  <bgColor theme="6" tint="0.59996337778862885"/>
                </patternFill>
              </fill>
            </x14:dxf>
          </x14:cfRule>
          <x14:cfRule type="containsText" priority="176" operator="containsText" id="{45CC46DE-E579-48FD-8D93-733B00E83033}">
            <xm:f>NOT(ISERROR(SEARCH($E$14,F49)))</xm:f>
            <xm:f>$E$14</xm:f>
            <x14:dxf>
              <fill>
                <patternFill>
                  <bgColor theme="5" tint="0.59996337778862885"/>
                </patternFill>
              </fill>
            </x14:dxf>
          </x14:cfRule>
          <x14:cfRule type="containsText" priority="177" operator="containsText" id="{3D41A4FF-8B21-4A84-B205-DBB15BC1DC3F}">
            <xm:f>NOT(ISERROR(SEARCH($E$13,F49)))</xm:f>
            <xm:f>$E$13</xm:f>
            <x14:dxf>
              <font>
                <color auto="1"/>
              </font>
              <fill>
                <patternFill>
                  <bgColor theme="3" tint="0.79998168889431442"/>
                </patternFill>
              </fill>
            </x14:dxf>
          </x14:cfRule>
          <xm:sqref>F49</xm:sqref>
        </x14:conditionalFormatting>
        <x14:conditionalFormatting xmlns:xm="http://schemas.microsoft.com/office/excel/2006/main">
          <x14:cfRule type="containsText" priority="166" operator="containsText" id="{C1F07061-3D1D-4BD9-AF1E-A53ED13B8753}">
            <xm:f>NOT(ISERROR(SEARCH($E$20,E49)))</xm:f>
            <xm:f>$E$20</xm:f>
            <x14:dxf>
              <fill>
                <patternFill>
                  <bgColor rgb="FF00B050"/>
                </patternFill>
              </fill>
            </x14:dxf>
          </x14:cfRule>
          <x14:cfRule type="containsText" priority="167" operator="containsText" id="{3152A015-AB1A-491F-8231-CE71E45CE6BA}">
            <xm:f>NOT(ISERROR(SEARCH($E$19,E49)))</xm:f>
            <xm:f>$E$19</xm:f>
            <x14:dxf>
              <fill>
                <patternFill>
                  <bgColor theme="9" tint="-0.24994659260841701"/>
                </patternFill>
              </fill>
            </x14:dxf>
          </x14:cfRule>
          <x14:cfRule type="containsText" priority="168" operator="containsText" id="{A33C69D2-5134-49E8-9842-EAC0D6FC3E6E}">
            <xm:f>NOT(ISERROR(SEARCH($E$18,E49)))</xm:f>
            <xm:f>$E$18</xm:f>
            <x14:dxf>
              <fill>
                <patternFill>
                  <bgColor theme="3" tint="0.39994506668294322"/>
                </patternFill>
              </fill>
            </x14:dxf>
          </x14:cfRule>
          <x14:cfRule type="containsText" priority="169" operator="containsText" id="{FC7C05F1-1048-4B9D-9F30-8C998FD1756F}">
            <xm:f>NOT(ISERROR(SEARCH($E$15,E49)))</xm:f>
            <xm:f>$E$15</xm:f>
            <x14:dxf>
              <fill>
                <patternFill>
                  <bgColor theme="6" tint="0.59996337778862885"/>
                </patternFill>
              </fill>
            </x14:dxf>
          </x14:cfRule>
          <x14:cfRule type="containsText" priority="170" operator="containsText" id="{C157EF2F-6AE5-4A6B-A8F1-111CF051CB7A}">
            <xm:f>NOT(ISERROR(SEARCH($E$14,E49)))</xm:f>
            <xm:f>$E$14</xm:f>
            <x14:dxf>
              <fill>
                <patternFill>
                  <bgColor theme="5" tint="0.59996337778862885"/>
                </patternFill>
              </fill>
            </x14:dxf>
          </x14:cfRule>
          <x14:cfRule type="containsText" priority="171" operator="containsText" id="{1617AF14-4970-4BCB-A65E-87328D85056D}">
            <xm:f>NOT(ISERROR(SEARCH($E$13,E49)))</xm:f>
            <xm:f>$E$13</xm:f>
            <x14:dxf>
              <font>
                <color auto="1"/>
              </font>
              <fill>
                <patternFill>
                  <bgColor theme="3" tint="0.79998168889431442"/>
                </patternFill>
              </fill>
            </x14:dxf>
          </x14:cfRule>
          <xm:sqref>E49</xm:sqref>
        </x14:conditionalFormatting>
        <x14:conditionalFormatting xmlns:xm="http://schemas.microsoft.com/office/excel/2006/main">
          <x14:cfRule type="containsText" priority="160" operator="containsText" id="{790F061C-9A22-412D-B016-9C23A3D2E78C}">
            <xm:f>NOT(ISERROR(SEARCH($E$20,H49)))</xm:f>
            <xm:f>$E$20</xm:f>
            <x14:dxf>
              <fill>
                <patternFill>
                  <bgColor rgb="FF00B050"/>
                </patternFill>
              </fill>
            </x14:dxf>
          </x14:cfRule>
          <x14:cfRule type="containsText" priority="161" operator="containsText" id="{CEE4FF7C-9AAE-44C5-88A5-7CFB0BA29006}">
            <xm:f>NOT(ISERROR(SEARCH($E$19,H49)))</xm:f>
            <xm:f>$E$19</xm:f>
            <x14:dxf>
              <fill>
                <patternFill>
                  <bgColor theme="9" tint="-0.24994659260841701"/>
                </patternFill>
              </fill>
            </x14:dxf>
          </x14:cfRule>
          <x14:cfRule type="containsText" priority="162" operator="containsText" id="{91524297-AD2E-4FDD-AA9D-2C16598E3781}">
            <xm:f>NOT(ISERROR(SEARCH($E$18,H49)))</xm:f>
            <xm:f>$E$18</xm:f>
            <x14:dxf>
              <fill>
                <patternFill>
                  <bgColor theme="3" tint="0.39994506668294322"/>
                </patternFill>
              </fill>
            </x14:dxf>
          </x14:cfRule>
          <x14:cfRule type="containsText" priority="163" operator="containsText" id="{4B3AC3DF-897F-4EB6-81DA-31553F61AF76}">
            <xm:f>NOT(ISERROR(SEARCH($E$15,H49)))</xm:f>
            <xm:f>$E$15</xm:f>
            <x14:dxf>
              <fill>
                <patternFill>
                  <bgColor theme="6" tint="0.59996337778862885"/>
                </patternFill>
              </fill>
            </x14:dxf>
          </x14:cfRule>
          <x14:cfRule type="containsText" priority="164" operator="containsText" id="{4025B11D-5AA9-4920-8522-61094A289D97}">
            <xm:f>NOT(ISERROR(SEARCH($E$14,H49)))</xm:f>
            <xm:f>$E$14</xm:f>
            <x14:dxf>
              <fill>
                <patternFill>
                  <bgColor theme="5" tint="0.59996337778862885"/>
                </patternFill>
              </fill>
            </x14:dxf>
          </x14:cfRule>
          <x14:cfRule type="containsText" priority="165" operator="containsText" id="{C1BD1F3E-7B90-48C8-8449-9012B6ABEAB3}">
            <xm:f>NOT(ISERROR(SEARCH($E$13,H49)))</xm:f>
            <xm:f>$E$13</xm:f>
            <x14:dxf>
              <font>
                <color auto="1"/>
              </font>
              <fill>
                <patternFill>
                  <bgColor theme="3" tint="0.79998168889431442"/>
                </patternFill>
              </fill>
            </x14:dxf>
          </x14:cfRule>
          <xm:sqref>H49:I49</xm:sqref>
        </x14:conditionalFormatting>
        <x14:conditionalFormatting xmlns:xm="http://schemas.microsoft.com/office/excel/2006/main">
          <x14:cfRule type="containsText" priority="154" operator="containsText" id="{A0997D28-21B7-4DD4-A6EE-E3DA43488D07}">
            <xm:f>NOT(ISERROR(SEARCH($E$20,G49)))</xm:f>
            <xm:f>$E$20</xm:f>
            <x14:dxf>
              <fill>
                <patternFill>
                  <bgColor rgb="FF00B050"/>
                </patternFill>
              </fill>
            </x14:dxf>
          </x14:cfRule>
          <x14:cfRule type="containsText" priority="155" operator="containsText" id="{192DB464-20F3-4A2A-B362-835B8868B3B4}">
            <xm:f>NOT(ISERROR(SEARCH($E$19,G49)))</xm:f>
            <xm:f>$E$19</xm:f>
            <x14:dxf>
              <fill>
                <patternFill>
                  <bgColor theme="9" tint="-0.24994659260841701"/>
                </patternFill>
              </fill>
            </x14:dxf>
          </x14:cfRule>
          <x14:cfRule type="containsText" priority="156" operator="containsText" id="{C08C2B51-FD0A-44E3-B866-34B138D6422D}">
            <xm:f>NOT(ISERROR(SEARCH($E$18,G49)))</xm:f>
            <xm:f>$E$18</xm:f>
            <x14:dxf>
              <fill>
                <patternFill>
                  <bgColor theme="3" tint="0.39994506668294322"/>
                </patternFill>
              </fill>
            </x14:dxf>
          </x14:cfRule>
          <x14:cfRule type="containsText" priority="157" operator="containsText" id="{CB5161D4-6327-472B-9361-59F50FA93E08}">
            <xm:f>NOT(ISERROR(SEARCH($E$15,G49)))</xm:f>
            <xm:f>$E$15</xm:f>
            <x14:dxf>
              <fill>
                <patternFill>
                  <bgColor theme="6" tint="0.59996337778862885"/>
                </patternFill>
              </fill>
            </x14:dxf>
          </x14:cfRule>
          <x14:cfRule type="containsText" priority="158" operator="containsText" id="{21B6C1D7-1C65-4DBA-BD47-98B6D6B7049A}">
            <xm:f>NOT(ISERROR(SEARCH($E$14,G49)))</xm:f>
            <xm:f>$E$14</xm:f>
            <x14:dxf>
              <fill>
                <patternFill>
                  <bgColor theme="5" tint="0.59996337778862885"/>
                </patternFill>
              </fill>
            </x14:dxf>
          </x14:cfRule>
          <x14:cfRule type="containsText" priority="159" operator="containsText" id="{A876A448-C785-46BD-9F19-16CD9F440577}">
            <xm:f>NOT(ISERROR(SEARCH($E$13,G49)))</xm:f>
            <xm:f>$E$13</xm:f>
            <x14:dxf>
              <font>
                <color auto="1"/>
              </font>
              <fill>
                <patternFill>
                  <bgColor theme="3" tint="0.79998168889431442"/>
                </patternFill>
              </fill>
            </x14:dxf>
          </x14:cfRule>
          <xm:sqref>G49</xm:sqref>
        </x14:conditionalFormatting>
        <x14:conditionalFormatting xmlns:xm="http://schemas.microsoft.com/office/excel/2006/main">
          <x14:cfRule type="containsText" priority="148" operator="containsText" id="{74BC1A0E-16D1-4694-9606-EE839CBE7FB1}">
            <xm:f>NOT(ISERROR(SEARCH($E$20,F53)))</xm:f>
            <xm:f>$E$20</xm:f>
            <x14:dxf>
              <fill>
                <patternFill>
                  <bgColor rgb="FF00B050"/>
                </patternFill>
              </fill>
            </x14:dxf>
          </x14:cfRule>
          <x14:cfRule type="containsText" priority="149" operator="containsText" id="{BF2381CE-98F1-4E0A-80B8-740D3D0B9AC3}">
            <xm:f>NOT(ISERROR(SEARCH($E$19,F53)))</xm:f>
            <xm:f>$E$19</xm:f>
            <x14:dxf>
              <fill>
                <patternFill>
                  <bgColor theme="9" tint="-0.24994659260841701"/>
                </patternFill>
              </fill>
            </x14:dxf>
          </x14:cfRule>
          <x14:cfRule type="containsText" priority="150" operator="containsText" id="{1E7AD202-49B7-401E-B553-59AE5A41B527}">
            <xm:f>NOT(ISERROR(SEARCH($E$18,F53)))</xm:f>
            <xm:f>$E$18</xm:f>
            <x14:dxf>
              <fill>
                <patternFill>
                  <bgColor theme="3" tint="0.39994506668294322"/>
                </patternFill>
              </fill>
            </x14:dxf>
          </x14:cfRule>
          <x14:cfRule type="containsText" priority="151" operator="containsText" id="{092E60FC-9EE3-40A6-A7EC-A555DAB53423}">
            <xm:f>NOT(ISERROR(SEARCH($E$15,F53)))</xm:f>
            <xm:f>$E$15</xm:f>
            <x14:dxf>
              <fill>
                <patternFill>
                  <bgColor theme="6" tint="0.59996337778862885"/>
                </patternFill>
              </fill>
            </x14:dxf>
          </x14:cfRule>
          <x14:cfRule type="containsText" priority="152" operator="containsText" id="{966152F5-945C-484F-AD00-3282652C2C46}">
            <xm:f>NOT(ISERROR(SEARCH($E$14,F53)))</xm:f>
            <xm:f>$E$14</xm:f>
            <x14:dxf>
              <fill>
                <patternFill>
                  <bgColor theme="5" tint="0.59996337778862885"/>
                </patternFill>
              </fill>
            </x14:dxf>
          </x14:cfRule>
          <x14:cfRule type="containsText" priority="153" operator="containsText" id="{F69CFAD2-A9BE-4FF7-948C-4B924D44EFA5}">
            <xm:f>NOT(ISERROR(SEARCH($E$13,F53)))</xm:f>
            <xm:f>$E$13</xm:f>
            <x14:dxf>
              <font>
                <color auto="1"/>
              </font>
              <fill>
                <patternFill>
                  <bgColor theme="3" tint="0.79998168889431442"/>
                </patternFill>
              </fill>
            </x14:dxf>
          </x14:cfRule>
          <xm:sqref>F53</xm:sqref>
        </x14:conditionalFormatting>
        <x14:conditionalFormatting xmlns:xm="http://schemas.microsoft.com/office/excel/2006/main">
          <x14:cfRule type="containsText" priority="142" operator="containsText" id="{7C9E1464-A356-49A9-A890-4F6EDE02C019}">
            <xm:f>NOT(ISERROR(SEARCH($E$20,E53)))</xm:f>
            <xm:f>$E$20</xm:f>
            <x14:dxf>
              <fill>
                <patternFill>
                  <bgColor rgb="FF00B050"/>
                </patternFill>
              </fill>
            </x14:dxf>
          </x14:cfRule>
          <x14:cfRule type="containsText" priority="143" operator="containsText" id="{7D047EE6-E6A9-4DDA-A855-AA0FF9179B71}">
            <xm:f>NOT(ISERROR(SEARCH($E$19,E53)))</xm:f>
            <xm:f>$E$19</xm:f>
            <x14:dxf>
              <fill>
                <patternFill>
                  <bgColor theme="9" tint="-0.24994659260841701"/>
                </patternFill>
              </fill>
            </x14:dxf>
          </x14:cfRule>
          <x14:cfRule type="containsText" priority="144" operator="containsText" id="{9DE04AF0-40D7-4845-B68E-F63F80F45C99}">
            <xm:f>NOT(ISERROR(SEARCH($E$18,E53)))</xm:f>
            <xm:f>$E$18</xm:f>
            <x14:dxf>
              <fill>
                <patternFill>
                  <bgColor theme="3" tint="0.39994506668294322"/>
                </patternFill>
              </fill>
            </x14:dxf>
          </x14:cfRule>
          <x14:cfRule type="containsText" priority="145" operator="containsText" id="{7B1D84B0-AFF5-4FBA-8736-CFD01B9C89D1}">
            <xm:f>NOT(ISERROR(SEARCH($E$15,E53)))</xm:f>
            <xm:f>$E$15</xm:f>
            <x14:dxf>
              <fill>
                <patternFill>
                  <bgColor theme="6" tint="0.59996337778862885"/>
                </patternFill>
              </fill>
            </x14:dxf>
          </x14:cfRule>
          <x14:cfRule type="containsText" priority="146" operator="containsText" id="{1A6FD729-72A4-4737-9DE1-4AD4C1E213B1}">
            <xm:f>NOT(ISERROR(SEARCH($E$14,E53)))</xm:f>
            <xm:f>$E$14</xm:f>
            <x14:dxf>
              <fill>
                <patternFill>
                  <bgColor theme="5" tint="0.59996337778862885"/>
                </patternFill>
              </fill>
            </x14:dxf>
          </x14:cfRule>
          <x14:cfRule type="containsText" priority="147" operator="containsText" id="{FE4F30CC-DCC9-4A39-B6F3-2CB09DD8174D}">
            <xm:f>NOT(ISERROR(SEARCH($E$13,E53)))</xm:f>
            <xm:f>$E$13</xm:f>
            <x14:dxf>
              <font>
                <color auto="1"/>
              </font>
              <fill>
                <patternFill>
                  <bgColor theme="3" tint="0.79998168889431442"/>
                </patternFill>
              </fill>
            </x14:dxf>
          </x14:cfRule>
          <xm:sqref>E53</xm:sqref>
        </x14:conditionalFormatting>
        <x14:conditionalFormatting xmlns:xm="http://schemas.microsoft.com/office/excel/2006/main">
          <x14:cfRule type="containsText" priority="136" operator="containsText" id="{12C7E99E-8C6F-4854-9442-25D38B2C7485}">
            <xm:f>NOT(ISERROR(SEARCH($E$20,H53)))</xm:f>
            <xm:f>$E$20</xm:f>
            <x14:dxf>
              <fill>
                <patternFill>
                  <bgColor rgb="FF00B050"/>
                </patternFill>
              </fill>
            </x14:dxf>
          </x14:cfRule>
          <x14:cfRule type="containsText" priority="137" operator="containsText" id="{5E1D0F09-C170-4923-AAF8-C16AF8F0AF9E}">
            <xm:f>NOT(ISERROR(SEARCH($E$19,H53)))</xm:f>
            <xm:f>$E$19</xm:f>
            <x14:dxf>
              <fill>
                <patternFill>
                  <bgColor theme="9" tint="-0.24994659260841701"/>
                </patternFill>
              </fill>
            </x14:dxf>
          </x14:cfRule>
          <x14:cfRule type="containsText" priority="138" operator="containsText" id="{801CE07C-F6F6-4C8D-BB6B-CE60C9632FF2}">
            <xm:f>NOT(ISERROR(SEARCH($E$18,H53)))</xm:f>
            <xm:f>$E$18</xm:f>
            <x14:dxf>
              <fill>
                <patternFill>
                  <bgColor theme="3" tint="0.39994506668294322"/>
                </patternFill>
              </fill>
            </x14:dxf>
          </x14:cfRule>
          <x14:cfRule type="containsText" priority="139" operator="containsText" id="{CBDE7220-9FAC-4C98-A226-4CE58DE3A6BD}">
            <xm:f>NOT(ISERROR(SEARCH($E$15,H53)))</xm:f>
            <xm:f>$E$15</xm:f>
            <x14:dxf>
              <fill>
                <patternFill>
                  <bgColor theme="6" tint="0.59996337778862885"/>
                </patternFill>
              </fill>
            </x14:dxf>
          </x14:cfRule>
          <x14:cfRule type="containsText" priority="140" operator="containsText" id="{D012FD6F-143C-49E0-A550-200D2C3A6C3A}">
            <xm:f>NOT(ISERROR(SEARCH($E$14,H53)))</xm:f>
            <xm:f>$E$14</xm:f>
            <x14:dxf>
              <fill>
                <patternFill>
                  <bgColor theme="5" tint="0.59996337778862885"/>
                </patternFill>
              </fill>
            </x14:dxf>
          </x14:cfRule>
          <x14:cfRule type="containsText" priority="141" operator="containsText" id="{7CABBB41-07E8-457C-A36D-E2330B46FB0B}">
            <xm:f>NOT(ISERROR(SEARCH($E$13,H53)))</xm:f>
            <xm:f>$E$13</xm:f>
            <x14:dxf>
              <font>
                <color auto="1"/>
              </font>
              <fill>
                <patternFill>
                  <bgColor theme="3" tint="0.79998168889431442"/>
                </patternFill>
              </fill>
            </x14:dxf>
          </x14:cfRule>
          <xm:sqref>H53:I53</xm:sqref>
        </x14:conditionalFormatting>
        <x14:conditionalFormatting xmlns:xm="http://schemas.microsoft.com/office/excel/2006/main">
          <x14:cfRule type="containsText" priority="130" operator="containsText" id="{E3A3BB19-0D23-4B60-B1AA-EB330464C294}">
            <xm:f>NOT(ISERROR(SEARCH($E$20,G53)))</xm:f>
            <xm:f>$E$20</xm:f>
            <x14:dxf>
              <fill>
                <patternFill>
                  <bgColor rgb="FF00B050"/>
                </patternFill>
              </fill>
            </x14:dxf>
          </x14:cfRule>
          <x14:cfRule type="containsText" priority="131" operator="containsText" id="{C2700F52-0F59-44AC-994A-788ACF03AC86}">
            <xm:f>NOT(ISERROR(SEARCH($E$19,G53)))</xm:f>
            <xm:f>$E$19</xm:f>
            <x14:dxf>
              <fill>
                <patternFill>
                  <bgColor theme="9" tint="-0.24994659260841701"/>
                </patternFill>
              </fill>
            </x14:dxf>
          </x14:cfRule>
          <x14:cfRule type="containsText" priority="132" operator="containsText" id="{F35A5190-DC8F-4643-A398-7F1901D6D60A}">
            <xm:f>NOT(ISERROR(SEARCH($E$18,G53)))</xm:f>
            <xm:f>$E$18</xm:f>
            <x14:dxf>
              <fill>
                <patternFill>
                  <bgColor theme="3" tint="0.39994506668294322"/>
                </patternFill>
              </fill>
            </x14:dxf>
          </x14:cfRule>
          <x14:cfRule type="containsText" priority="133" operator="containsText" id="{13E07322-6047-4ED2-98EF-EE31BC12A8F8}">
            <xm:f>NOT(ISERROR(SEARCH($E$15,G53)))</xm:f>
            <xm:f>$E$15</xm:f>
            <x14:dxf>
              <fill>
                <patternFill>
                  <bgColor theme="6" tint="0.59996337778862885"/>
                </patternFill>
              </fill>
            </x14:dxf>
          </x14:cfRule>
          <x14:cfRule type="containsText" priority="134" operator="containsText" id="{B8655F4D-9E19-4B46-8A1A-298978EF4948}">
            <xm:f>NOT(ISERROR(SEARCH($E$14,G53)))</xm:f>
            <xm:f>$E$14</xm:f>
            <x14:dxf>
              <fill>
                <patternFill>
                  <bgColor theme="5" tint="0.59996337778862885"/>
                </patternFill>
              </fill>
            </x14:dxf>
          </x14:cfRule>
          <x14:cfRule type="containsText" priority="135" operator="containsText" id="{D4B9BFAF-8E51-4E57-AC21-ED4398BFC71F}">
            <xm:f>NOT(ISERROR(SEARCH($E$13,G53)))</xm:f>
            <xm:f>$E$13</xm:f>
            <x14:dxf>
              <font>
                <color auto="1"/>
              </font>
              <fill>
                <patternFill>
                  <bgColor theme="3" tint="0.79998168889431442"/>
                </patternFill>
              </fill>
            </x14:dxf>
          </x14:cfRule>
          <xm:sqref>G53</xm:sqref>
        </x14:conditionalFormatting>
        <x14:conditionalFormatting xmlns:xm="http://schemas.microsoft.com/office/excel/2006/main">
          <x14:cfRule type="containsText" priority="124" operator="containsText" id="{B4FD371E-BC6D-427F-B39A-B69415140F2D}">
            <xm:f>NOT(ISERROR(SEARCH($E$20,K45)))</xm:f>
            <xm:f>$E$20</xm:f>
            <x14:dxf>
              <fill>
                <patternFill>
                  <bgColor rgb="FF00B050"/>
                </patternFill>
              </fill>
            </x14:dxf>
          </x14:cfRule>
          <x14:cfRule type="containsText" priority="125" operator="containsText" id="{62E0DAE4-42EB-42F6-811E-36947F5835F4}">
            <xm:f>NOT(ISERROR(SEARCH($E$19,K45)))</xm:f>
            <xm:f>$E$19</xm:f>
            <x14:dxf>
              <fill>
                <patternFill>
                  <bgColor theme="9" tint="-0.24994659260841701"/>
                </patternFill>
              </fill>
            </x14:dxf>
          </x14:cfRule>
          <x14:cfRule type="containsText" priority="126" operator="containsText" id="{B326E43C-A52C-4CD4-9D23-956FBFD7AFC6}">
            <xm:f>NOT(ISERROR(SEARCH($E$18,K45)))</xm:f>
            <xm:f>$E$18</xm:f>
            <x14:dxf>
              <fill>
                <patternFill>
                  <bgColor theme="3" tint="0.39994506668294322"/>
                </patternFill>
              </fill>
            </x14:dxf>
          </x14:cfRule>
          <x14:cfRule type="containsText" priority="127" operator="containsText" id="{0EC71E26-3669-42E5-B141-0C87256C13BC}">
            <xm:f>NOT(ISERROR(SEARCH($E$15,K45)))</xm:f>
            <xm:f>$E$15</xm:f>
            <x14:dxf>
              <fill>
                <patternFill>
                  <bgColor theme="6" tint="0.59996337778862885"/>
                </patternFill>
              </fill>
            </x14:dxf>
          </x14:cfRule>
          <x14:cfRule type="containsText" priority="128" operator="containsText" id="{6229A576-161B-40FB-B21E-83E3753856EF}">
            <xm:f>NOT(ISERROR(SEARCH($E$14,K45)))</xm:f>
            <xm:f>$E$14</xm:f>
            <x14:dxf>
              <fill>
                <patternFill>
                  <bgColor theme="5" tint="0.59996337778862885"/>
                </patternFill>
              </fill>
            </x14:dxf>
          </x14:cfRule>
          <x14:cfRule type="containsText" priority="129" operator="containsText" id="{9BED9884-28A5-4153-80AC-F96585FBD125}">
            <xm:f>NOT(ISERROR(SEARCH($E$13,K45)))</xm:f>
            <xm:f>$E$13</xm:f>
            <x14:dxf>
              <font>
                <color auto="1"/>
              </font>
              <fill>
                <patternFill>
                  <bgColor theme="3" tint="0.79998168889431442"/>
                </patternFill>
              </fill>
            </x14:dxf>
          </x14:cfRule>
          <xm:sqref>K45</xm:sqref>
        </x14:conditionalFormatting>
        <x14:conditionalFormatting xmlns:xm="http://schemas.microsoft.com/office/excel/2006/main">
          <x14:cfRule type="containsText" priority="118" operator="containsText" id="{A86C2678-AB87-4DAA-AF8A-BC625A055DD5}">
            <xm:f>NOT(ISERROR(SEARCH($E$20,K53)))</xm:f>
            <xm:f>$E$20</xm:f>
            <x14:dxf>
              <fill>
                <patternFill>
                  <bgColor rgb="FF00B050"/>
                </patternFill>
              </fill>
            </x14:dxf>
          </x14:cfRule>
          <x14:cfRule type="containsText" priority="119" operator="containsText" id="{023A773B-A054-4906-954C-9E49FFAB9F8A}">
            <xm:f>NOT(ISERROR(SEARCH($E$19,K53)))</xm:f>
            <xm:f>$E$19</xm:f>
            <x14:dxf>
              <fill>
                <patternFill>
                  <bgColor theme="9" tint="-0.24994659260841701"/>
                </patternFill>
              </fill>
            </x14:dxf>
          </x14:cfRule>
          <x14:cfRule type="containsText" priority="120" operator="containsText" id="{1B65A3B7-107A-4E6F-B83D-009CC0CBD8C8}">
            <xm:f>NOT(ISERROR(SEARCH($E$18,K53)))</xm:f>
            <xm:f>$E$18</xm:f>
            <x14:dxf>
              <fill>
                <patternFill>
                  <bgColor theme="3" tint="0.39994506668294322"/>
                </patternFill>
              </fill>
            </x14:dxf>
          </x14:cfRule>
          <x14:cfRule type="containsText" priority="121" operator="containsText" id="{733F161C-5D0E-48B9-A53E-485477C9B850}">
            <xm:f>NOT(ISERROR(SEARCH($E$15,K53)))</xm:f>
            <xm:f>$E$15</xm:f>
            <x14:dxf>
              <fill>
                <patternFill>
                  <bgColor theme="6" tint="0.59996337778862885"/>
                </patternFill>
              </fill>
            </x14:dxf>
          </x14:cfRule>
          <x14:cfRule type="containsText" priority="122" operator="containsText" id="{6D114101-B9CB-463F-B359-2AE632917881}">
            <xm:f>NOT(ISERROR(SEARCH($E$14,K53)))</xm:f>
            <xm:f>$E$14</xm:f>
            <x14:dxf>
              <fill>
                <patternFill>
                  <bgColor theme="5" tint="0.59996337778862885"/>
                </patternFill>
              </fill>
            </x14:dxf>
          </x14:cfRule>
          <x14:cfRule type="containsText" priority="123" operator="containsText" id="{2E34678D-59C6-4905-A679-D40EDA7F1A7E}">
            <xm:f>NOT(ISERROR(SEARCH($E$13,K53)))</xm:f>
            <xm:f>$E$13</xm:f>
            <x14:dxf>
              <font>
                <color auto="1"/>
              </font>
              <fill>
                <patternFill>
                  <bgColor theme="3" tint="0.79998168889431442"/>
                </patternFill>
              </fill>
            </x14:dxf>
          </x14:cfRule>
          <xm:sqref>K53</xm:sqref>
        </x14:conditionalFormatting>
        <x14:conditionalFormatting xmlns:xm="http://schemas.microsoft.com/office/excel/2006/main">
          <x14:cfRule type="containsText" priority="103" operator="containsText" id="{5223ECBB-1ED0-472B-ABFE-E074AEBDFFC8}">
            <xm:f>NOT(ISERROR(SEARCH($E$20,R36)))</xm:f>
            <xm:f>$E$20</xm:f>
            <x14:dxf>
              <fill>
                <patternFill>
                  <bgColor rgb="FF00B050"/>
                </patternFill>
              </fill>
            </x14:dxf>
          </x14:cfRule>
          <x14:cfRule type="containsText" priority="104" operator="containsText" id="{1AB5B371-7AEB-4FB0-B557-D3328D9928C2}">
            <xm:f>NOT(ISERROR(SEARCH($E$19,R36)))</xm:f>
            <xm:f>$E$19</xm:f>
            <x14:dxf>
              <fill>
                <patternFill>
                  <bgColor theme="9" tint="-0.24994659260841701"/>
                </patternFill>
              </fill>
            </x14:dxf>
          </x14:cfRule>
          <x14:cfRule type="containsText" priority="105" operator="containsText" id="{FE8A8D68-74E7-4308-9F5B-7920B8BCCE42}">
            <xm:f>NOT(ISERROR(SEARCH($E$18,R36)))</xm:f>
            <xm:f>$E$18</xm:f>
            <x14:dxf>
              <fill>
                <patternFill>
                  <bgColor theme="3" tint="0.39994506668294322"/>
                </patternFill>
              </fill>
            </x14:dxf>
          </x14:cfRule>
          <x14:cfRule type="containsText" priority="106" operator="containsText" id="{D07D6183-59D1-4E93-A379-E385BB133D61}">
            <xm:f>NOT(ISERROR(SEARCH($E$15,R36)))</xm:f>
            <xm:f>$E$15</xm:f>
            <x14:dxf>
              <fill>
                <patternFill>
                  <bgColor theme="6" tint="0.59996337778862885"/>
                </patternFill>
              </fill>
            </x14:dxf>
          </x14:cfRule>
          <x14:cfRule type="containsText" priority="107" operator="containsText" id="{D95D0BDD-9622-446E-A3E6-428F6C1E5F7C}">
            <xm:f>NOT(ISERROR(SEARCH($E$14,R36)))</xm:f>
            <xm:f>$E$14</xm:f>
            <x14:dxf>
              <fill>
                <patternFill>
                  <bgColor theme="5" tint="0.59996337778862885"/>
                </patternFill>
              </fill>
            </x14:dxf>
          </x14:cfRule>
          <x14:cfRule type="containsText" priority="108" operator="containsText" id="{44F84BF5-4B85-459F-A828-3C30446AD2F7}">
            <xm:f>NOT(ISERROR(SEARCH($E$13,R36)))</xm:f>
            <xm:f>$E$13</xm:f>
            <x14:dxf>
              <font>
                <color auto="1"/>
              </font>
              <fill>
                <patternFill>
                  <bgColor theme="3" tint="0.79998168889431442"/>
                </patternFill>
              </fill>
            </x14:dxf>
          </x14:cfRule>
          <xm:sqref>R36:R54</xm:sqref>
        </x14:conditionalFormatting>
        <x14:conditionalFormatting xmlns:xm="http://schemas.microsoft.com/office/excel/2006/main">
          <x14:cfRule type="containsText" priority="97" operator="containsText" id="{FAFB6925-7A5B-4954-A79E-DE54D45E70CF}">
            <xm:f>NOT(ISERROR(SEARCH($E$20,G12)))</xm:f>
            <xm:f>$E$20</xm:f>
            <x14:dxf>
              <fill>
                <patternFill>
                  <bgColor rgb="FF00B050"/>
                </patternFill>
              </fill>
            </x14:dxf>
          </x14:cfRule>
          <x14:cfRule type="containsText" priority="98" operator="containsText" id="{149FBD43-58F8-4E90-9D5E-BCEE68DE8483}">
            <xm:f>NOT(ISERROR(SEARCH($E$19,G12)))</xm:f>
            <xm:f>$E$19</xm:f>
            <x14:dxf>
              <fill>
                <patternFill>
                  <bgColor theme="9" tint="-0.24994659260841701"/>
                </patternFill>
              </fill>
            </x14:dxf>
          </x14:cfRule>
          <x14:cfRule type="containsText" priority="99" operator="containsText" id="{3B1CDF4E-B49B-416C-9A78-E9869E2CC889}">
            <xm:f>NOT(ISERROR(SEARCH($E$18,G12)))</xm:f>
            <xm:f>$E$18</xm:f>
            <x14:dxf>
              <fill>
                <patternFill>
                  <bgColor theme="3" tint="0.39994506668294322"/>
                </patternFill>
              </fill>
            </x14:dxf>
          </x14:cfRule>
          <x14:cfRule type="containsText" priority="100" operator="containsText" id="{A0D82A30-9EF2-4EB6-AEE6-451F5F6E6F91}">
            <xm:f>NOT(ISERROR(SEARCH($E$15,G12)))</xm:f>
            <xm:f>$E$15</xm:f>
            <x14:dxf>
              <fill>
                <patternFill>
                  <bgColor theme="6" tint="0.59996337778862885"/>
                </patternFill>
              </fill>
            </x14:dxf>
          </x14:cfRule>
          <x14:cfRule type="containsText" priority="101" operator="containsText" id="{D4866F02-F4A4-40B9-ACCC-97BA9E764C28}">
            <xm:f>NOT(ISERROR(SEARCH($E$14,G12)))</xm:f>
            <xm:f>$E$14</xm:f>
            <x14:dxf>
              <fill>
                <patternFill>
                  <bgColor theme="5" tint="0.59996337778862885"/>
                </patternFill>
              </fill>
            </x14:dxf>
          </x14:cfRule>
          <x14:cfRule type="containsText" priority="102" operator="containsText" id="{BE77C00C-71EF-4F3B-A645-BAD7EBDFF935}">
            <xm:f>NOT(ISERROR(SEARCH($E$13,G12)))</xm:f>
            <xm:f>$E$13</xm:f>
            <x14:dxf>
              <font>
                <color auto="1"/>
              </font>
              <fill>
                <patternFill>
                  <bgColor theme="3" tint="0.79998168889431442"/>
                </patternFill>
              </fill>
            </x14:dxf>
          </x14:cfRule>
          <xm:sqref>G12:H15</xm:sqref>
        </x14:conditionalFormatting>
        <x14:conditionalFormatting xmlns:xm="http://schemas.microsoft.com/office/excel/2006/main">
          <x14:cfRule type="containsText" priority="96" operator="containsText" id="{75443101-F4A4-4497-8183-06F755BD9D4A}">
            <xm:f>NOT(ISERROR(SEARCH($E$12,G13)))</xm:f>
            <xm:f>$E$12</xm:f>
            <x14:dxf>
              <font>
                <color auto="1"/>
              </font>
              <fill>
                <patternFill>
                  <bgColor theme="4"/>
                </patternFill>
              </fill>
              <border>
                <left/>
                <right/>
                <top/>
                <bottom/>
              </border>
            </x14:dxf>
          </x14:cfRule>
          <xm:sqref>G13:H13</xm:sqref>
        </x14:conditionalFormatting>
        <x14:conditionalFormatting xmlns:xm="http://schemas.microsoft.com/office/excel/2006/main">
          <x14:cfRule type="containsText" priority="82" operator="containsText" id="{2B33B613-B78D-4512-94BF-A1776A236406}">
            <xm:f>NOT(ISERROR(SEARCH($E$20,G17)))</xm:f>
            <xm:f>$E$20</xm:f>
            <x14:dxf>
              <fill>
                <patternFill>
                  <bgColor rgb="FF00B050"/>
                </patternFill>
              </fill>
            </x14:dxf>
          </x14:cfRule>
          <x14:cfRule type="containsText" priority="83" operator="containsText" id="{C04AB2F4-1023-40A3-A533-45F5ECB441EB}">
            <xm:f>NOT(ISERROR(SEARCH($E$19,G17)))</xm:f>
            <xm:f>$E$19</xm:f>
            <x14:dxf>
              <fill>
                <patternFill>
                  <bgColor theme="9" tint="-0.24994659260841701"/>
                </patternFill>
              </fill>
            </x14:dxf>
          </x14:cfRule>
          <x14:cfRule type="containsText" priority="84" operator="containsText" id="{B51408B8-3B74-4A9A-B0F6-78DCB9F76C89}">
            <xm:f>NOT(ISERROR(SEARCH($E$18,G17)))</xm:f>
            <xm:f>$E$18</xm:f>
            <x14:dxf>
              <fill>
                <patternFill>
                  <bgColor theme="3" tint="0.39994506668294322"/>
                </patternFill>
              </fill>
            </x14:dxf>
          </x14:cfRule>
          <x14:cfRule type="containsText" priority="85" operator="containsText" id="{8FFBDE0A-4A67-41AE-9F68-B2E768691E9A}">
            <xm:f>NOT(ISERROR(SEARCH($E$15,G17)))</xm:f>
            <xm:f>$E$15</xm:f>
            <x14:dxf>
              <fill>
                <patternFill>
                  <bgColor theme="6" tint="0.59996337778862885"/>
                </patternFill>
              </fill>
            </x14:dxf>
          </x14:cfRule>
          <x14:cfRule type="containsText" priority="86" operator="containsText" id="{50190950-98D8-4184-B9B3-5637DBC3935F}">
            <xm:f>NOT(ISERROR(SEARCH($E$14,G17)))</xm:f>
            <xm:f>$E$14</xm:f>
            <x14:dxf>
              <fill>
                <patternFill>
                  <bgColor theme="5" tint="0.59996337778862885"/>
                </patternFill>
              </fill>
            </x14:dxf>
          </x14:cfRule>
          <x14:cfRule type="containsText" priority="87" operator="containsText" id="{5A4167AE-25D8-4F18-BD6E-DA54F28C75BA}">
            <xm:f>NOT(ISERROR(SEARCH($E$13,G17)))</xm:f>
            <xm:f>$E$13</xm:f>
            <x14:dxf>
              <font>
                <color auto="1"/>
              </font>
              <fill>
                <patternFill>
                  <bgColor theme="3" tint="0.79998168889431442"/>
                </patternFill>
              </fill>
            </x14:dxf>
          </x14:cfRule>
          <xm:sqref>H17 G21:J21</xm:sqref>
        </x14:conditionalFormatting>
        <x14:conditionalFormatting xmlns:xm="http://schemas.microsoft.com/office/excel/2006/main">
          <x14:cfRule type="containsText" priority="67" operator="containsText" id="{0976C6F5-9CFA-4BCF-8F51-C5C408646D33}">
            <xm:f>NOT(ISERROR(SEARCH($E$20,J13)))</xm:f>
            <xm:f>$E$20</xm:f>
            <x14:dxf>
              <fill>
                <patternFill>
                  <bgColor rgb="FF00B050"/>
                </patternFill>
              </fill>
            </x14:dxf>
          </x14:cfRule>
          <x14:cfRule type="containsText" priority="68" operator="containsText" id="{5B248ABF-52BD-4657-82D3-475349477E28}">
            <xm:f>NOT(ISERROR(SEARCH($E$19,J13)))</xm:f>
            <xm:f>$E$19</xm:f>
            <x14:dxf>
              <fill>
                <patternFill>
                  <bgColor theme="9" tint="-0.24994659260841701"/>
                </patternFill>
              </fill>
            </x14:dxf>
          </x14:cfRule>
          <x14:cfRule type="containsText" priority="69" operator="containsText" id="{7063D3C3-5159-4AA9-AC05-67BE53344C2A}">
            <xm:f>NOT(ISERROR(SEARCH($E$18,J13)))</xm:f>
            <xm:f>$E$18</xm:f>
            <x14:dxf>
              <fill>
                <patternFill>
                  <bgColor theme="3" tint="0.39994506668294322"/>
                </patternFill>
              </fill>
            </x14:dxf>
          </x14:cfRule>
          <x14:cfRule type="containsText" priority="70" operator="containsText" id="{184DBC79-2EE2-488A-91DF-8ECB8015F170}">
            <xm:f>NOT(ISERROR(SEARCH($E$15,J13)))</xm:f>
            <xm:f>$E$15</xm:f>
            <x14:dxf>
              <fill>
                <patternFill>
                  <bgColor theme="6" tint="0.59996337778862885"/>
                </patternFill>
              </fill>
            </x14:dxf>
          </x14:cfRule>
          <x14:cfRule type="containsText" priority="71" operator="containsText" id="{9181E5F6-234A-4946-9B44-73608A7488DA}">
            <xm:f>NOT(ISERROR(SEARCH($E$14,J13)))</xm:f>
            <xm:f>$E$14</xm:f>
            <x14:dxf>
              <fill>
                <patternFill>
                  <bgColor theme="5" tint="0.59996337778862885"/>
                </patternFill>
              </fill>
            </x14:dxf>
          </x14:cfRule>
          <x14:cfRule type="containsText" priority="72" operator="containsText" id="{E14F14DF-B194-44D1-BCBC-BE7A257D6451}">
            <xm:f>NOT(ISERROR(SEARCH($E$13,J13)))</xm:f>
            <xm:f>$E$13</xm:f>
            <x14:dxf>
              <font>
                <color auto="1"/>
              </font>
              <fill>
                <patternFill>
                  <bgColor theme="3" tint="0.79998168889431442"/>
                </patternFill>
              </fill>
            </x14:dxf>
          </x14:cfRule>
          <xm:sqref>J13:J16</xm:sqref>
        </x14:conditionalFormatting>
        <x14:conditionalFormatting xmlns:xm="http://schemas.microsoft.com/office/excel/2006/main">
          <x14:cfRule type="containsText" priority="61" operator="containsText" id="{08CD2219-C245-429E-B830-2B019A6C8B00}">
            <xm:f>NOT(ISERROR(SEARCH($E$20,I13)))</xm:f>
            <xm:f>$E$20</xm:f>
            <x14:dxf>
              <fill>
                <patternFill>
                  <bgColor rgb="FF00B050"/>
                </patternFill>
              </fill>
            </x14:dxf>
          </x14:cfRule>
          <x14:cfRule type="containsText" priority="62" operator="containsText" id="{DC6353A4-7808-4F4E-B702-D3D097501F97}">
            <xm:f>NOT(ISERROR(SEARCH($E$19,I13)))</xm:f>
            <xm:f>$E$19</xm:f>
            <x14:dxf>
              <fill>
                <patternFill>
                  <bgColor theme="9" tint="-0.24994659260841701"/>
                </patternFill>
              </fill>
            </x14:dxf>
          </x14:cfRule>
          <x14:cfRule type="containsText" priority="63" operator="containsText" id="{04151818-4374-4B5F-828A-B883C54A61C5}">
            <xm:f>NOT(ISERROR(SEARCH($E$18,I13)))</xm:f>
            <xm:f>$E$18</xm:f>
            <x14:dxf>
              <fill>
                <patternFill>
                  <bgColor theme="3" tint="0.39994506668294322"/>
                </patternFill>
              </fill>
            </x14:dxf>
          </x14:cfRule>
          <x14:cfRule type="containsText" priority="64" operator="containsText" id="{05C0AAD8-CE57-49E2-B11E-BED68E8D1EEE}">
            <xm:f>NOT(ISERROR(SEARCH($E$15,I13)))</xm:f>
            <xm:f>$E$15</xm:f>
            <x14:dxf>
              <fill>
                <patternFill>
                  <bgColor theme="6" tint="0.59996337778862885"/>
                </patternFill>
              </fill>
            </x14:dxf>
          </x14:cfRule>
          <x14:cfRule type="containsText" priority="65" operator="containsText" id="{C7870B26-08DF-4E52-AFF4-8386F64F46DD}">
            <xm:f>NOT(ISERROR(SEARCH($E$14,I13)))</xm:f>
            <xm:f>$E$14</xm:f>
            <x14:dxf>
              <fill>
                <patternFill>
                  <bgColor theme="5" tint="0.59996337778862885"/>
                </patternFill>
              </fill>
            </x14:dxf>
          </x14:cfRule>
          <x14:cfRule type="containsText" priority="66" operator="containsText" id="{6F212C7A-A71A-440A-8C6E-F1015A6959F8}">
            <xm:f>NOT(ISERROR(SEARCH($E$13,I13)))</xm:f>
            <xm:f>$E$13</xm:f>
            <x14:dxf>
              <font>
                <color auto="1"/>
              </font>
              <fill>
                <patternFill>
                  <bgColor theme="3" tint="0.79998168889431442"/>
                </patternFill>
              </fill>
            </x14:dxf>
          </x14:cfRule>
          <xm:sqref>I13:I20</xm:sqref>
        </x14:conditionalFormatting>
        <x14:conditionalFormatting xmlns:xm="http://schemas.microsoft.com/office/excel/2006/main">
          <x14:cfRule type="containsText" priority="55" operator="containsText" id="{0A631772-9412-47DF-B7B7-4C69E538D844}">
            <xm:f>NOT(ISERROR(SEARCH($E$20,G17)))</xm:f>
            <xm:f>$E$20</xm:f>
            <x14:dxf>
              <fill>
                <patternFill>
                  <bgColor rgb="FF00B050"/>
                </patternFill>
              </fill>
            </x14:dxf>
          </x14:cfRule>
          <x14:cfRule type="containsText" priority="56" operator="containsText" id="{8B528EFB-8AF4-4834-ACAF-707953153F8E}">
            <xm:f>NOT(ISERROR(SEARCH($E$19,G17)))</xm:f>
            <xm:f>$E$19</xm:f>
            <x14:dxf>
              <fill>
                <patternFill>
                  <bgColor theme="9" tint="-0.24994659260841701"/>
                </patternFill>
              </fill>
            </x14:dxf>
          </x14:cfRule>
          <x14:cfRule type="containsText" priority="57" operator="containsText" id="{37D2A922-F924-486B-B3C0-A755A0E67A8A}">
            <xm:f>NOT(ISERROR(SEARCH($E$18,G17)))</xm:f>
            <xm:f>$E$18</xm:f>
            <x14:dxf>
              <fill>
                <patternFill>
                  <bgColor theme="3" tint="0.39994506668294322"/>
                </patternFill>
              </fill>
            </x14:dxf>
          </x14:cfRule>
          <x14:cfRule type="containsText" priority="58" operator="containsText" id="{C7EF2CB0-D35B-4CFE-A6B6-0859AB482853}">
            <xm:f>NOT(ISERROR(SEARCH($E$15,G17)))</xm:f>
            <xm:f>$E$15</xm:f>
            <x14:dxf>
              <fill>
                <patternFill>
                  <bgColor theme="6" tint="0.59996337778862885"/>
                </patternFill>
              </fill>
            </x14:dxf>
          </x14:cfRule>
          <x14:cfRule type="containsText" priority="59" operator="containsText" id="{3DFF02AE-BCF4-4B42-A25C-082B31F7D043}">
            <xm:f>NOT(ISERROR(SEARCH($E$14,G17)))</xm:f>
            <xm:f>$E$14</xm:f>
            <x14:dxf>
              <fill>
                <patternFill>
                  <bgColor theme="5" tint="0.59996337778862885"/>
                </patternFill>
              </fill>
            </x14:dxf>
          </x14:cfRule>
          <x14:cfRule type="containsText" priority="60" operator="containsText" id="{4C7A234F-9578-4BF6-AEA9-6214809B8A21}">
            <xm:f>NOT(ISERROR(SEARCH($E$13,G17)))</xm:f>
            <xm:f>$E$13</xm:f>
            <x14:dxf>
              <font>
                <color auto="1"/>
              </font>
              <fill>
                <patternFill>
                  <bgColor theme="3" tint="0.79998168889431442"/>
                </patternFill>
              </fill>
            </x14:dxf>
          </x14:cfRule>
          <xm:sqref>G17</xm:sqref>
        </x14:conditionalFormatting>
        <x14:conditionalFormatting xmlns:xm="http://schemas.microsoft.com/office/excel/2006/main">
          <x14:cfRule type="containsText" priority="49" operator="containsText" id="{644D6AD5-ADDF-457A-9DE6-58178E55D185}">
            <xm:f>NOT(ISERROR(SEARCH($E$20,O12)))</xm:f>
            <xm:f>$E$20</xm:f>
            <x14:dxf>
              <fill>
                <patternFill>
                  <bgColor rgb="FF00B050"/>
                </patternFill>
              </fill>
            </x14:dxf>
          </x14:cfRule>
          <x14:cfRule type="containsText" priority="50" operator="containsText" id="{AEEC688E-D896-45C7-AB3E-4B970CA1F356}">
            <xm:f>NOT(ISERROR(SEARCH($E$19,O12)))</xm:f>
            <xm:f>$E$19</xm:f>
            <x14:dxf>
              <fill>
                <patternFill>
                  <bgColor theme="9" tint="-0.24994659260841701"/>
                </patternFill>
              </fill>
            </x14:dxf>
          </x14:cfRule>
          <x14:cfRule type="containsText" priority="51" operator="containsText" id="{FE53B9AE-008F-4B8E-A89F-0A91B50C192F}">
            <xm:f>NOT(ISERROR(SEARCH($E$18,O12)))</xm:f>
            <xm:f>$E$18</xm:f>
            <x14:dxf>
              <fill>
                <patternFill>
                  <bgColor theme="3" tint="0.39994506668294322"/>
                </patternFill>
              </fill>
            </x14:dxf>
          </x14:cfRule>
          <x14:cfRule type="containsText" priority="52" operator="containsText" id="{F8803E67-D095-4A52-BD57-CE46260F3304}">
            <xm:f>NOT(ISERROR(SEARCH($E$15,O12)))</xm:f>
            <xm:f>$E$15</xm:f>
            <x14:dxf>
              <fill>
                <patternFill>
                  <bgColor theme="6" tint="0.59996337778862885"/>
                </patternFill>
              </fill>
            </x14:dxf>
          </x14:cfRule>
          <x14:cfRule type="containsText" priority="53" operator="containsText" id="{FFA07DA6-71B4-424B-B01B-7450FDE12AB4}">
            <xm:f>NOT(ISERROR(SEARCH($E$14,O12)))</xm:f>
            <xm:f>$E$14</xm:f>
            <x14:dxf>
              <fill>
                <patternFill>
                  <bgColor theme="5" tint="0.59996337778862885"/>
                </patternFill>
              </fill>
            </x14:dxf>
          </x14:cfRule>
          <x14:cfRule type="containsText" priority="54" operator="containsText" id="{9919E83B-CF3A-4983-8355-A0FE6FD5891D}">
            <xm:f>NOT(ISERROR(SEARCH($E$13,O12)))</xm:f>
            <xm:f>$E$13</xm:f>
            <x14:dxf>
              <font>
                <color auto="1"/>
              </font>
              <fill>
                <patternFill>
                  <bgColor theme="3" tint="0.79998168889431442"/>
                </patternFill>
              </fill>
            </x14:dxf>
          </x14:cfRule>
          <xm:sqref>O12:V15 Z12:Z15</xm:sqref>
        </x14:conditionalFormatting>
        <x14:conditionalFormatting xmlns:xm="http://schemas.microsoft.com/office/excel/2006/main">
          <x14:cfRule type="containsText" priority="43" operator="containsText" id="{1EB5C04A-FF88-4AC2-8B38-0C03630C090E}">
            <xm:f>NOT(ISERROR(SEARCH($E$20,O17)))</xm:f>
            <xm:f>$E$20</xm:f>
            <x14:dxf>
              <fill>
                <patternFill>
                  <bgColor rgb="FF00B050"/>
                </patternFill>
              </fill>
            </x14:dxf>
          </x14:cfRule>
          <x14:cfRule type="containsText" priority="44" operator="containsText" id="{991EBBC2-954C-4B57-9BC1-EE6409C5AF1C}">
            <xm:f>NOT(ISERROR(SEARCH($E$19,O17)))</xm:f>
            <xm:f>$E$19</xm:f>
            <x14:dxf>
              <fill>
                <patternFill>
                  <bgColor theme="9" tint="-0.24994659260841701"/>
                </patternFill>
              </fill>
            </x14:dxf>
          </x14:cfRule>
          <x14:cfRule type="containsText" priority="45" operator="containsText" id="{1F60D343-ECD7-4739-94DA-32206F3F1A6A}">
            <xm:f>NOT(ISERROR(SEARCH($E$18,O17)))</xm:f>
            <xm:f>$E$18</xm:f>
            <x14:dxf>
              <fill>
                <patternFill>
                  <bgColor theme="3" tint="0.39994506668294322"/>
                </patternFill>
              </fill>
            </x14:dxf>
          </x14:cfRule>
          <x14:cfRule type="containsText" priority="46" operator="containsText" id="{2117E177-11E8-4F27-981A-C084DBD30CEF}">
            <xm:f>NOT(ISERROR(SEARCH($E$15,O17)))</xm:f>
            <xm:f>$E$15</xm:f>
            <x14:dxf>
              <fill>
                <patternFill>
                  <bgColor theme="6" tint="0.59996337778862885"/>
                </patternFill>
              </fill>
            </x14:dxf>
          </x14:cfRule>
          <x14:cfRule type="containsText" priority="47" operator="containsText" id="{2484E9CB-2B4C-4445-8AE1-319745E85840}">
            <xm:f>NOT(ISERROR(SEARCH($E$14,O17)))</xm:f>
            <xm:f>$E$14</xm:f>
            <x14:dxf>
              <fill>
                <patternFill>
                  <bgColor theme="5" tint="0.59996337778862885"/>
                </patternFill>
              </fill>
            </x14:dxf>
          </x14:cfRule>
          <x14:cfRule type="containsText" priority="48" operator="containsText" id="{4E22C1C9-3EBF-4654-8812-C2283E9EA20B}">
            <xm:f>NOT(ISERROR(SEARCH($E$13,O17)))</xm:f>
            <xm:f>$E$13</xm:f>
            <x14:dxf>
              <font>
                <color auto="1"/>
              </font>
              <fill>
                <patternFill>
                  <bgColor theme="3" tint="0.79998168889431442"/>
                </patternFill>
              </fill>
            </x14:dxf>
          </x14:cfRule>
          <xm:sqref>O17:V20 Z17:Z20</xm:sqref>
        </x14:conditionalFormatting>
        <x14:conditionalFormatting xmlns:xm="http://schemas.microsoft.com/office/excel/2006/main">
          <x14:cfRule type="containsText" priority="37" operator="containsText" id="{1C724A45-E8AF-4DD6-80A9-9B2D3DC47FD4}">
            <xm:f>NOT(ISERROR(SEARCH($E$20,G18)))</xm:f>
            <xm:f>$E$20</xm:f>
            <x14:dxf>
              <fill>
                <patternFill>
                  <bgColor rgb="FF00B050"/>
                </patternFill>
              </fill>
            </x14:dxf>
          </x14:cfRule>
          <x14:cfRule type="containsText" priority="38" operator="containsText" id="{6074AE21-792F-4781-A534-94D99B72945D}">
            <xm:f>NOT(ISERROR(SEARCH($E$19,G18)))</xm:f>
            <xm:f>$E$19</xm:f>
            <x14:dxf>
              <fill>
                <patternFill>
                  <bgColor theme="9" tint="-0.24994659260841701"/>
                </patternFill>
              </fill>
            </x14:dxf>
          </x14:cfRule>
          <x14:cfRule type="containsText" priority="39" operator="containsText" id="{FA592C72-C69A-42E1-AA06-1B3016643F3E}">
            <xm:f>NOT(ISERROR(SEARCH($E$18,G18)))</xm:f>
            <xm:f>$E$18</xm:f>
            <x14:dxf>
              <fill>
                <patternFill>
                  <bgColor theme="3" tint="0.39994506668294322"/>
                </patternFill>
              </fill>
            </x14:dxf>
          </x14:cfRule>
          <x14:cfRule type="containsText" priority="40" operator="containsText" id="{C8ABC7C6-9E10-47A0-BFE3-01432160757B}">
            <xm:f>NOT(ISERROR(SEARCH($E$15,G18)))</xm:f>
            <xm:f>$E$15</xm:f>
            <x14:dxf>
              <fill>
                <patternFill>
                  <bgColor theme="6" tint="0.59996337778862885"/>
                </patternFill>
              </fill>
            </x14:dxf>
          </x14:cfRule>
          <x14:cfRule type="containsText" priority="41" operator="containsText" id="{3C61C6B0-528E-4B40-A4B6-18A3A50D9EE6}">
            <xm:f>NOT(ISERROR(SEARCH($E$14,G18)))</xm:f>
            <xm:f>$E$14</xm:f>
            <x14:dxf>
              <fill>
                <patternFill>
                  <bgColor theme="5" tint="0.59996337778862885"/>
                </patternFill>
              </fill>
            </x14:dxf>
          </x14:cfRule>
          <x14:cfRule type="containsText" priority="42" operator="containsText" id="{774FF2E7-7BDF-44D2-AB27-D1A5F6566078}">
            <xm:f>NOT(ISERROR(SEARCH($E$13,G18)))</xm:f>
            <xm:f>$E$13</xm:f>
            <x14:dxf>
              <font>
                <color auto="1"/>
              </font>
              <fill>
                <patternFill>
                  <bgColor theme="3" tint="0.79998168889431442"/>
                </patternFill>
              </fill>
            </x14:dxf>
          </x14:cfRule>
          <xm:sqref>G18:H20</xm:sqref>
        </x14:conditionalFormatting>
        <x14:conditionalFormatting xmlns:xm="http://schemas.microsoft.com/office/excel/2006/main">
          <x14:cfRule type="containsText" priority="31" operator="containsText" id="{4DC8CDC6-6F2E-4C38-962D-58BF84936655}">
            <xm:f>NOT(ISERROR(SEARCH($E$20,W16)))</xm:f>
            <xm:f>$E$20</xm:f>
            <x14:dxf>
              <fill>
                <patternFill>
                  <bgColor rgb="FF00B050"/>
                </patternFill>
              </fill>
            </x14:dxf>
          </x14:cfRule>
          <x14:cfRule type="containsText" priority="32" operator="containsText" id="{9F917FEF-C9C9-4278-92CB-20E168757452}">
            <xm:f>NOT(ISERROR(SEARCH($E$19,W16)))</xm:f>
            <xm:f>$E$19</xm:f>
            <x14:dxf>
              <fill>
                <patternFill>
                  <bgColor theme="9" tint="-0.24994659260841701"/>
                </patternFill>
              </fill>
            </x14:dxf>
          </x14:cfRule>
          <x14:cfRule type="containsText" priority="33" operator="containsText" id="{C025B1EE-98EF-4138-AD11-DA4EA30C5205}">
            <xm:f>NOT(ISERROR(SEARCH($E$18,W16)))</xm:f>
            <xm:f>$E$18</xm:f>
            <x14:dxf>
              <fill>
                <patternFill>
                  <bgColor theme="3" tint="0.39994506668294322"/>
                </patternFill>
              </fill>
            </x14:dxf>
          </x14:cfRule>
          <x14:cfRule type="containsText" priority="34" operator="containsText" id="{B2F41D4D-BBBE-41CC-8C5C-41B28B803576}">
            <xm:f>NOT(ISERROR(SEARCH($E$15,W16)))</xm:f>
            <xm:f>$E$15</xm:f>
            <x14:dxf>
              <fill>
                <patternFill>
                  <bgColor theme="6" tint="0.59996337778862885"/>
                </patternFill>
              </fill>
            </x14:dxf>
          </x14:cfRule>
          <x14:cfRule type="containsText" priority="35" operator="containsText" id="{E3C721E7-0C79-4884-AB21-C8574E3A5840}">
            <xm:f>NOT(ISERROR(SEARCH($E$14,W16)))</xm:f>
            <xm:f>$E$14</xm:f>
            <x14:dxf>
              <fill>
                <patternFill>
                  <bgColor theme="5" tint="0.59996337778862885"/>
                </patternFill>
              </fill>
            </x14:dxf>
          </x14:cfRule>
          <x14:cfRule type="containsText" priority="36" operator="containsText" id="{AEEF9636-42D2-4C95-893A-45C6AC687EDD}">
            <xm:f>NOT(ISERROR(SEARCH($E$13,W16)))</xm:f>
            <xm:f>$E$13</xm:f>
            <x14:dxf>
              <font>
                <color auto="1"/>
              </font>
              <fill>
                <patternFill>
                  <bgColor theme="3" tint="0.79998168889431442"/>
                </patternFill>
              </fill>
            </x14:dxf>
          </x14:cfRule>
          <xm:sqref>W16:Y16</xm:sqref>
        </x14:conditionalFormatting>
        <x14:conditionalFormatting xmlns:xm="http://schemas.microsoft.com/office/excel/2006/main">
          <x14:cfRule type="containsText" priority="25" operator="containsText" id="{801C9D4F-C849-4069-B479-63DD42F09289}">
            <xm:f>NOT(ISERROR(SEARCH($E$20,W12)))</xm:f>
            <xm:f>$E$20</xm:f>
            <x14:dxf>
              <fill>
                <patternFill>
                  <bgColor rgb="FF00B050"/>
                </patternFill>
              </fill>
            </x14:dxf>
          </x14:cfRule>
          <x14:cfRule type="containsText" priority="26" operator="containsText" id="{7BD9DD03-E787-403F-9EB2-4CF5EA4059AB}">
            <xm:f>NOT(ISERROR(SEARCH($E$19,W12)))</xm:f>
            <xm:f>$E$19</xm:f>
            <x14:dxf>
              <fill>
                <patternFill>
                  <bgColor theme="9" tint="-0.24994659260841701"/>
                </patternFill>
              </fill>
            </x14:dxf>
          </x14:cfRule>
          <x14:cfRule type="containsText" priority="27" operator="containsText" id="{50816B26-CA3B-42C8-AB8A-D23F6B52A42A}">
            <xm:f>NOT(ISERROR(SEARCH($E$18,W12)))</xm:f>
            <xm:f>$E$18</xm:f>
            <x14:dxf>
              <fill>
                <patternFill>
                  <bgColor theme="3" tint="0.39994506668294322"/>
                </patternFill>
              </fill>
            </x14:dxf>
          </x14:cfRule>
          <x14:cfRule type="containsText" priority="28" operator="containsText" id="{B79FC07E-64DA-4C94-8F63-94E45310FF19}">
            <xm:f>NOT(ISERROR(SEARCH($E$15,W12)))</xm:f>
            <xm:f>$E$15</xm:f>
            <x14:dxf>
              <fill>
                <patternFill>
                  <bgColor theme="6" tint="0.59996337778862885"/>
                </patternFill>
              </fill>
            </x14:dxf>
          </x14:cfRule>
          <x14:cfRule type="containsText" priority="29" operator="containsText" id="{0D0D9E5A-44F4-43BC-83B6-9E34E5920782}">
            <xm:f>NOT(ISERROR(SEARCH($E$14,W12)))</xm:f>
            <xm:f>$E$14</xm:f>
            <x14:dxf>
              <fill>
                <patternFill>
                  <bgColor theme="5" tint="0.59996337778862885"/>
                </patternFill>
              </fill>
            </x14:dxf>
          </x14:cfRule>
          <x14:cfRule type="containsText" priority="30" operator="containsText" id="{F13E3649-6527-4AA7-8807-FD14387A35C3}">
            <xm:f>NOT(ISERROR(SEARCH($E$13,W12)))</xm:f>
            <xm:f>$E$13</xm:f>
            <x14:dxf>
              <font>
                <color auto="1"/>
              </font>
              <fill>
                <patternFill>
                  <bgColor theme="3" tint="0.79998168889431442"/>
                </patternFill>
              </fill>
            </x14:dxf>
          </x14:cfRule>
          <xm:sqref>W12:Y15</xm:sqref>
        </x14:conditionalFormatting>
        <x14:conditionalFormatting xmlns:xm="http://schemas.microsoft.com/office/excel/2006/main">
          <x14:cfRule type="containsText" priority="19" operator="containsText" id="{439E4949-8639-49FA-B70C-ACE713594297}">
            <xm:f>NOT(ISERROR(SEARCH($E$20,W17)))</xm:f>
            <xm:f>$E$20</xm:f>
            <x14:dxf>
              <fill>
                <patternFill>
                  <bgColor rgb="FF00B050"/>
                </patternFill>
              </fill>
            </x14:dxf>
          </x14:cfRule>
          <x14:cfRule type="containsText" priority="20" operator="containsText" id="{B924E0BD-E508-487E-ACA1-C29905908131}">
            <xm:f>NOT(ISERROR(SEARCH($E$19,W17)))</xm:f>
            <xm:f>$E$19</xm:f>
            <x14:dxf>
              <fill>
                <patternFill>
                  <bgColor theme="9" tint="-0.24994659260841701"/>
                </patternFill>
              </fill>
            </x14:dxf>
          </x14:cfRule>
          <x14:cfRule type="containsText" priority="21" operator="containsText" id="{9F11A18B-C482-4455-8537-362B3FF4AD5B}">
            <xm:f>NOT(ISERROR(SEARCH($E$18,W17)))</xm:f>
            <xm:f>$E$18</xm:f>
            <x14:dxf>
              <fill>
                <patternFill>
                  <bgColor theme="3" tint="0.39994506668294322"/>
                </patternFill>
              </fill>
            </x14:dxf>
          </x14:cfRule>
          <x14:cfRule type="containsText" priority="22" operator="containsText" id="{C2ACB922-8F02-42A6-903D-98E6C6F74279}">
            <xm:f>NOT(ISERROR(SEARCH($E$15,W17)))</xm:f>
            <xm:f>$E$15</xm:f>
            <x14:dxf>
              <fill>
                <patternFill>
                  <bgColor theme="6" tint="0.59996337778862885"/>
                </patternFill>
              </fill>
            </x14:dxf>
          </x14:cfRule>
          <x14:cfRule type="containsText" priority="23" operator="containsText" id="{F9583D32-651D-4BDB-981E-D037D3F4D873}">
            <xm:f>NOT(ISERROR(SEARCH($E$14,W17)))</xm:f>
            <xm:f>$E$14</xm:f>
            <x14:dxf>
              <fill>
                <patternFill>
                  <bgColor theme="5" tint="0.59996337778862885"/>
                </patternFill>
              </fill>
            </x14:dxf>
          </x14:cfRule>
          <x14:cfRule type="containsText" priority="24" operator="containsText" id="{71D6B553-EE4E-4514-B9B9-37F3AC8D4854}">
            <xm:f>NOT(ISERROR(SEARCH($E$13,W17)))</xm:f>
            <xm:f>$E$13</xm:f>
            <x14:dxf>
              <font>
                <color auto="1"/>
              </font>
              <fill>
                <patternFill>
                  <bgColor theme="3" tint="0.79998168889431442"/>
                </patternFill>
              </fill>
            </x14:dxf>
          </x14:cfRule>
          <xm:sqref>W17:Y20</xm:sqref>
        </x14:conditionalFormatting>
        <x14:conditionalFormatting xmlns:xm="http://schemas.microsoft.com/office/excel/2006/main">
          <x14:cfRule type="containsText" priority="13" operator="containsText" id="{5C7C4A5E-4158-4770-A306-700C0F1530B2}">
            <xm:f>NOT(ISERROR(SEARCH($E$20,AA13)))</xm:f>
            <xm:f>$E$20</xm:f>
            <x14:dxf>
              <fill>
                <patternFill>
                  <bgColor rgb="FF00B050"/>
                </patternFill>
              </fill>
            </x14:dxf>
          </x14:cfRule>
          <x14:cfRule type="containsText" priority="14" operator="containsText" id="{C0ADB2FE-F7DF-4747-A47C-E96F9E7DAE72}">
            <xm:f>NOT(ISERROR(SEARCH($E$19,AA13)))</xm:f>
            <xm:f>$E$19</xm:f>
            <x14:dxf>
              <fill>
                <patternFill>
                  <bgColor theme="9" tint="-0.24994659260841701"/>
                </patternFill>
              </fill>
            </x14:dxf>
          </x14:cfRule>
          <x14:cfRule type="containsText" priority="15" operator="containsText" id="{95A49B33-5A50-4D3C-B43B-E3079C5D33F8}">
            <xm:f>NOT(ISERROR(SEARCH($E$18,AA13)))</xm:f>
            <xm:f>$E$18</xm:f>
            <x14:dxf>
              <fill>
                <patternFill>
                  <bgColor theme="3" tint="0.39994506668294322"/>
                </patternFill>
              </fill>
            </x14:dxf>
          </x14:cfRule>
          <x14:cfRule type="containsText" priority="16" operator="containsText" id="{322CB2FD-DD94-4091-A0F4-E00713B1419D}">
            <xm:f>NOT(ISERROR(SEARCH($E$15,AA13)))</xm:f>
            <xm:f>$E$15</xm:f>
            <x14:dxf>
              <fill>
                <patternFill>
                  <bgColor theme="6" tint="0.59996337778862885"/>
                </patternFill>
              </fill>
            </x14:dxf>
          </x14:cfRule>
          <x14:cfRule type="containsText" priority="17" operator="containsText" id="{59A9C8B3-89B8-4CFA-80C8-D8FBADFB55E7}">
            <xm:f>NOT(ISERROR(SEARCH($E$14,AA13)))</xm:f>
            <xm:f>$E$14</xm:f>
            <x14:dxf>
              <fill>
                <patternFill>
                  <bgColor theme="5" tint="0.59996337778862885"/>
                </patternFill>
              </fill>
            </x14:dxf>
          </x14:cfRule>
          <x14:cfRule type="containsText" priority="18" operator="containsText" id="{FC35FA1C-4625-459E-B31F-856A5CAC7AB6}">
            <xm:f>NOT(ISERROR(SEARCH($E$13,AA13)))</xm:f>
            <xm:f>$E$13</xm:f>
            <x14:dxf>
              <font>
                <color auto="1"/>
              </font>
              <fill>
                <patternFill>
                  <bgColor theme="3" tint="0.79998168889431442"/>
                </patternFill>
              </fill>
            </x14:dxf>
          </x14:cfRule>
          <xm:sqref>AA13:AC20</xm:sqref>
        </x14:conditionalFormatting>
        <x14:conditionalFormatting xmlns:xm="http://schemas.microsoft.com/office/excel/2006/main">
          <x14:cfRule type="containsText" priority="7" operator="containsText" id="{30794E3E-496C-44E2-A0CC-A3C8D68851F7}">
            <xm:f>NOT(ISERROR(SEARCH($E$20,L18)))</xm:f>
            <xm:f>$E$20</xm:f>
            <x14:dxf>
              <fill>
                <patternFill>
                  <bgColor rgb="FF00B050"/>
                </patternFill>
              </fill>
            </x14:dxf>
          </x14:cfRule>
          <x14:cfRule type="containsText" priority="8" operator="containsText" id="{073C0E3E-A9A0-4F4F-A259-D64D881469D5}">
            <xm:f>NOT(ISERROR(SEARCH($E$19,L18)))</xm:f>
            <xm:f>$E$19</xm:f>
            <x14:dxf>
              <fill>
                <patternFill>
                  <bgColor theme="9" tint="-0.24994659260841701"/>
                </patternFill>
              </fill>
            </x14:dxf>
          </x14:cfRule>
          <x14:cfRule type="containsText" priority="9" operator="containsText" id="{C1A1B084-FE68-4CEF-A3CA-6DDDA7DCB748}">
            <xm:f>NOT(ISERROR(SEARCH($E$18,L18)))</xm:f>
            <xm:f>$E$18</xm:f>
            <x14:dxf>
              <fill>
                <patternFill>
                  <bgColor theme="3" tint="0.39994506668294322"/>
                </patternFill>
              </fill>
            </x14:dxf>
          </x14:cfRule>
          <x14:cfRule type="containsText" priority="10" operator="containsText" id="{141B2488-CE59-48B3-AC65-B26A8CAC48A9}">
            <xm:f>NOT(ISERROR(SEARCH($E$15,L18)))</xm:f>
            <xm:f>$E$15</xm:f>
            <x14:dxf>
              <fill>
                <patternFill>
                  <bgColor theme="6" tint="0.59996337778862885"/>
                </patternFill>
              </fill>
            </x14:dxf>
          </x14:cfRule>
          <x14:cfRule type="containsText" priority="11" operator="containsText" id="{6ED852A5-405F-4FFE-B029-7457DF95BA64}">
            <xm:f>NOT(ISERROR(SEARCH($E$14,L18)))</xm:f>
            <xm:f>$E$14</xm:f>
            <x14:dxf>
              <fill>
                <patternFill>
                  <bgColor theme="5" tint="0.59996337778862885"/>
                </patternFill>
              </fill>
            </x14:dxf>
          </x14:cfRule>
          <x14:cfRule type="containsText" priority="12" operator="containsText" id="{D5D0F70E-C3A4-49C9-999C-E332B719B984}">
            <xm:f>NOT(ISERROR(SEARCH($E$13,L18)))</xm:f>
            <xm:f>$E$13</xm:f>
            <x14:dxf>
              <font>
                <color auto="1"/>
              </font>
              <fill>
                <patternFill>
                  <bgColor theme="3" tint="0.79998168889431442"/>
                </patternFill>
              </fill>
            </x14:dxf>
          </x14:cfRule>
          <xm:sqref>L18:L20</xm:sqref>
        </x14:conditionalFormatting>
        <x14:conditionalFormatting xmlns:xm="http://schemas.microsoft.com/office/excel/2006/main">
          <x14:cfRule type="containsText" priority="1" operator="containsText" id="{C419EDA3-B9A1-4F47-B8FB-FC7DADC9B45A}">
            <xm:f>NOT(ISERROR(SEARCH($E$20,J18)))</xm:f>
            <xm:f>$E$20</xm:f>
            <x14:dxf>
              <fill>
                <patternFill>
                  <bgColor rgb="FF00B050"/>
                </patternFill>
              </fill>
            </x14:dxf>
          </x14:cfRule>
          <x14:cfRule type="containsText" priority="2" operator="containsText" id="{A401976E-31CF-4FD7-B853-0AD4D20E653D}">
            <xm:f>NOT(ISERROR(SEARCH($E$19,J18)))</xm:f>
            <xm:f>$E$19</xm:f>
            <x14:dxf>
              <fill>
                <patternFill>
                  <bgColor theme="9" tint="-0.24994659260841701"/>
                </patternFill>
              </fill>
            </x14:dxf>
          </x14:cfRule>
          <x14:cfRule type="containsText" priority="3" operator="containsText" id="{75C3E670-2CDB-46DB-9B90-514D4BC53CA3}">
            <xm:f>NOT(ISERROR(SEARCH($E$18,J18)))</xm:f>
            <xm:f>$E$18</xm:f>
            <x14:dxf>
              <fill>
                <patternFill>
                  <bgColor theme="3" tint="0.39994506668294322"/>
                </patternFill>
              </fill>
            </x14:dxf>
          </x14:cfRule>
          <x14:cfRule type="containsText" priority="4" operator="containsText" id="{713013C5-3C45-4A58-AEAE-ECA83433EA89}">
            <xm:f>NOT(ISERROR(SEARCH($E$15,J18)))</xm:f>
            <xm:f>$E$15</xm:f>
            <x14:dxf>
              <fill>
                <patternFill>
                  <bgColor theme="6" tint="0.59996337778862885"/>
                </patternFill>
              </fill>
            </x14:dxf>
          </x14:cfRule>
          <x14:cfRule type="containsText" priority="5" operator="containsText" id="{3BEBFA40-48EC-4DDD-B84B-8ADC5C6DD228}">
            <xm:f>NOT(ISERROR(SEARCH($E$14,J18)))</xm:f>
            <xm:f>$E$14</xm:f>
            <x14:dxf>
              <fill>
                <patternFill>
                  <bgColor theme="5" tint="0.59996337778862885"/>
                </patternFill>
              </fill>
            </x14:dxf>
          </x14:cfRule>
          <x14:cfRule type="containsText" priority="6" operator="containsText" id="{C7531371-08E2-4460-972E-172B596A766C}">
            <xm:f>NOT(ISERROR(SEARCH($E$13,J18)))</xm:f>
            <xm:f>$E$13</xm:f>
            <x14:dxf>
              <font>
                <color auto="1"/>
              </font>
              <fill>
                <patternFill>
                  <bgColor theme="3" tint="0.79998168889431442"/>
                </patternFill>
              </fill>
            </x14:dxf>
          </x14:cfRule>
          <xm:sqref>J18:J20</xm:sqref>
        </x14:conditionalFormatting>
        <x14:conditionalFormatting xmlns:xm="http://schemas.microsoft.com/office/excel/2006/main">
          <x14:cfRule type="containsText" priority="310" operator="containsText" id="{DD923595-EB2F-4E68-8E14-94EED416D4DD}">
            <xm:f>NOT(ISERROR(SEARCH($E$20,A12)))</xm:f>
            <xm:f>$E$20</xm:f>
            <x14:dxf>
              <fill>
                <patternFill>
                  <bgColor rgb="FF00B050"/>
                </patternFill>
              </fill>
            </x14:dxf>
          </x14:cfRule>
          <x14:cfRule type="containsText" priority="311" operator="containsText" id="{9E951697-C7DF-4D96-B605-661D7D8AE60A}">
            <xm:f>NOT(ISERROR(SEARCH($E$19,A12)))</xm:f>
            <xm:f>$E$19</xm:f>
            <x14:dxf>
              <fill>
                <patternFill>
                  <bgColor theme="9" tint="-0.24994659260841701"/>
                </patternFill>
              </fill>
            </x14:dxf>
          </x14:cfRule>
          <x14:cfRule type="containsText" priority="312" operator="containsText" id="{5F9A6D5B-E180-47D6-B5F4-AC07EB5157B0}">
            <xm:f>NOT(ISERROR(SEARCH($E$18,A12)))</xm:f>
            <xm:f>$E$18</xm:f>
            <x14:dxf>
              <fill>
                <patternFill>
                  <bgColor theme="3" tint="0.39994506668294322"/>
                </patternFill>
              </fill>
            </x14:dxf>
          </x14:cfRule>
          <x14:cfRule type="containsText" priority="313" operator="containsText" id="{1D22438E-D0A1-47FE-BCDB-27F669366801}">
            <xm:f>NOT(ISERROR(SEARCH($E$15,A12)))</xm:f>
            <xm:f>$E$15</xm:f>
            <x14:dxf>
              <fill>
                <patternFill>
                  <bgColor theme="6" tint="0.59996337778862885"/>
                </patternFill>
              </fill>
            </x14:dxf>
          </x14:cfRule>
          <x14:cfRule type="containsText" priority="314" operator="containsText" id="{AFA74597-2E4F-4828-A23C-A63C58AE748B}">
            <xm:f>NOT(ISERROR(SEARCH($E$14,A12)))</xm:f>
            <xm:f>$E$14</xm:f>
            <x14:dxf>
              <fill>
                <patternFill>
                  <bgColor theme="5" tint="0.59996337778862885"/>
                </patternFill>
              </fill>
            </x14:dxf>
          </x14:cfRule>
          <x14:cfRule type="containsText" priority="451" operator="containsText" id="{72EAAC22-BEF4-4C5E-98B1-34F7BB14AF16}">
            <xm:f>NOT(ISERROR(SEARCH($E$13,A12)))</xm:f>
            <xm:f>$E$13</xm:f>
            <x14:dxf>
              <font>
                <color auto="1"/>
              </font>
              <fill>
                <patternFill>
                  <bgColor theme="3" tint="0.79998168889431442"/>
                </patternFill>
              </fill>
            </x14:dxf>
          </x14:cfRule>
          <xm:sqref>A12:AG55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V42"/>
  <sheetViews>
    <sheetView showGridLines="0" view="pageLayout" zoomScaleNormal="100" workbookViewId="0">
      <selection activeCell="K23" sqref="K23"/>
    </sheetView>
  </sheetViews>
  <sheetFormatPr baseColWidth="10" defaultColWidth="11.28515625" defaultRowHeight="12.75"/>
  <cols>
    <col min="1" max="1" width="2.42578125" style="248" customWidth="1"/>
    <col min="2" max="2" width="2.42578125" style="249" customWidth="1"/>
    <col min="3" max="3" width="2.42578125" style="250" customWidth="1"/>
    <col min="4" max="4" width="2.42578125" style="251" customWidth="1"/>
    <col min="5" max="5" width="2.42578125" style="248" customWidth="1"/>
    <col min="6" max="6" width="2.42578125" style="249" customWidth="1"/>
    <col min="7" max="7" width="2.42578125" style="250" customWidth="1"/>
    <col min="8" max="8" width="2.42578125" style="252" customWidth="1"/>
    <col min="9" max="9" width="2.42578125" style="248" customWidth="1"/>
    <col min="10" max="10" width="2.42578125" style="249" customWidth="1"/>
    <col min="11" max="11" width="2.42578125" style="250" customWidth="1"/>
    <col min="12" max="12" width="2.42578125" style="252" customWidth="1"/>
    <col min="13" max="13" width="2.42578125" style="248" customWidth="1"/>
    <col min="14" max="14" width="2.42578125" style="249" customWidth="1"/>
    <col min="15" max="15" width="2.42578125" style="250" customWidth="1"/>
    <col min="16" max="16" width="2.42578125" style="252" customWidth="1"/>
    <col min="17" max="18" width="2.42578125" style="249" customWidth="1"/>
    <col min="19" max="19" width="2.42578125" style="250" customWidth="1"/>
    <col min="20" max="21" width="2.42578125" style="249" customWidth="1"/>
    <col min="22" max="22" width="2.42578125" style="250" customWidth="1"/>
    <col min="23" max="57" width="2.42578125" style="249" customWidth="1"/>
    <col min="58" max="16384" width="11.28515625" style="249"/>
  </cols>
  <sheetData>
    <row r="1" spans="1:22" s="244" customFormat="1" ht="14.1" customHeight="1">
      <c r="A1" s="243"/>
      <c r="C1" s="245"/>
      <c r="D1" s="246"/>
      <c r="E1" s="246"/>
      <c r="F1" s="247"/>
      <c r="G1" s="247"/>
      <c r="H1" s="247"/>
      <c r="I1" s="247"/>
      <c r="J1" s="247"/>
      <c r="K1" s="245"/>
      <c r="L1" s="246"/>
      <c r="M1" s="246"/>
      <c r="N1" s="246"/>
      <c r="O1" s="246"/>
      <c r="P1" s="246"/>
      <c r="Q1" s="246"/>
      <c r="V1" s="246"/>
    </row>
    <row r="2" spans="1:22" ht="14.1" customHeight="1"/>
    <row r="3" spans="1:22" ht="14.1" customHeight="1">
      <c r="D3" s="254" t="s">
        <v>371</v>
      </c>
    </row>
    <row r="4" spans="1:22" ht="14.1" customHeight="1"/>
    <row r="5" spans="1:22" ht="14.1" customHeight="1">
      <c r="D5" s="254" t="s">
        <v>372</v>
      </c>
    </row>
    <row r="6" spans="1:22" ht="14.1" customHeight="1">
      <c r="F6" s="249" t="s">
        <v>24</v>
      </c>
      <c r="H6" s="288"/>
      <c r="I6" s="288"/>
      <c r="J6" s="288"/>
      <c r="K6" s="288"/>
      <c r="L6" s="288"/>
      <c r="M6" s="288"/>
      <c r="N6" s="288"/>
      <c r="O6" s="288"/>
      <c r="P6" s="288"/>
    </row>
    <row r="7" spans="1:22" ht="14.1" customHeight="1">
      <c r="F7" s="249" t="s">
        <v>25</v>
      </c>
      <c r="H7" s="288"/>
      <c r="I7" s="288"/>
      <c r="J7" s="288"/>
      <c r="K7" s="288"/>
      <c r="L7" s="288"/>
      <c r="M7" s="288"/>
      <c r="N7" s="288"/>
      <c r="O7" s="288"/>
      <c r="P7" s="288"/>
    </row>
    <row r="8" spans="1:22" ht="14.1" customHeight="1">
      <c r="F8" s="249" t="s">
        <v>30</v>
      </c>
      <c r="H8" s="288"/>
      <c r="I8" s="288"/>
      <c r="J8" s="288"/>
      <c r="K8" s="288"/>
      <c r="L8" s="288"/>
      <c r="M8" s="288"/>
      <c r="N8" s="288"/>
      <c r="O8" s="288"/>
      <c r="P8" s="288"/>
    </row>
    <row r="9" spans="1:22" ht="14.1" customHeight="1">
      <c r="F9" s="249" t="s">
        <v>35</v>
      </c>
      <c r="H9" s="288"/>
      <c r="I9" s="288"/>
      <c r="J9" s="288"/>
      <c r="K9" s="288"/>
      <c r="L9" s="288"/>
      <c r="M9" s="288"/>
      <c r="N9" s="288"/>
      <c r="O9" s="288"/>
      <c r="P9" s="288"/>
    </row>
    <row r="10" spans="1:22" ht="14.1" customHeight="1">
      <c r="F10" s="249" t="s">
        <v>41</v>
      </c>
      <c r="H10" s="288"/>
      <c r="I10" s="288"/>
      <c r="J10" s="288"/>
      <c r="K10" s="288"/>
      <c r="L10" s="288"/>
      <c r="M10" s="288"/>
      <c r="N10" s="288"/>
      <c r="O10" s="288"/>
      <c r="P10" s="288"/>
    </row>
    <row r="11" spans="1:22" ht="14.1" customHeight="1">
      <c r="F11" s="249" t="s">
        <v>70</v>
      </c>
      <c r="H11" s="288"/>
      <c r="I11" s="288"/>
      <c r="J11" s="288"/>
      <c r="K11" s="288"/>
      <c r="L11" s="288"/>
      <c r="M11" s="288"/>
      <c r="N11" s="288"/>
      <c r="O11" s="288"/>
      <c r="P11" s="288"/>
    </row>
    <row r="12" spans="1:22" ht="14.1" customHeight="1">
      <c r="F12" s="249" t="s">
        <v>368</v>
      </c>
      <c r="H12" s="288"/>
      <c r="I12" s="288"/>
      <c r="J12" s="288"/>
      <c r="K12" s="288"/>
      <c r="L12" s="288"/>
      <c r="M12" s="288"/>
      <c r="N12" s="288"/>
      <c r="O12" s="288"/>
      <c r="P12" s="288"/>
    </row>
    <row r="13" spans="1:22" ht="14.1" customHeight="1">
      <c r="F13" s="249" t="s">
        <v>369</v>
      </c>
      <c r="H13" s="288"/>
      <c r="I13" s="288"/>
      <c r="J13" s="288"/>
      <c r="K13" s="288"/>
      <c r="L13" s="288"/>
      <c r="M13" s="288"/>
      <c r="N13" s="288"/>
      <c r="O13" s="288"/>
      <c r="P13" s="288"/>
    </row>
    <row r="14" spans="1:22" ht="14.1" customHeight="1">
      <c r="F14" s="249" t="s">
        <v>370</v>
      </c>
      <c r="H14" s="288"/>
      <c r="I14" s="288"/>
      <c r="J14" s="288"/>
      <c r="K14" s="288"/>
      <c r="L14" s="288"/>
      <c r="M14" s="288"/>
      <c r="N14" s="288"/>
      <c r="O14" s="288"/>
      <c r="P14" s="288"/>
    </row>
    <row r="15" spans="1:22" ht="14.1" customHeight="1"/>
    <row r="16" spans="1:22" ht="14.1" customHeight="1"/>
    <row r="17" spans="4:16" ht="14.1" customHeight="1"/>
    <row r="18" spans="4:16" ht="14.1" customHeight="1">
      <c r="D18" s="254" t="s">
        <v>373</v>
      </c>
    </row>
    <row r="19" spans="4:16" ht="14.1" customHeight="1">
      <c r="F19" s="249" t="s">
        <v>24</v>
      </c>
      <c r="H19" s="288"/>
      <c r="I19" s="288"/>
      <c r="J19" s="288"/>
      <c r="K19" s="288"/>
      <c r="L19" s="288"/>
      <c r="M19" s="288"/>
      <c r="N19" s="288"/>
      <c r="O19" s="288"/>
      <c r="P19" s="288"/>
    </row>
    <row r="20" spans="4:16" ht="14.1" customHeight="1">
      <c r="F20" s="249" t="s">
        <v>25</v>
      </c>
      <c r="H20" s="288"/>
      <c r="I20" s="288"/>
      <c r="J20" s="288"/>
      <c r="K20" s="288"/>
      <c r="L20" s="288"/>
      <c r="M20" s="288"/>
      <c r="N20" s="288"/>
      <c r="O20" s="288"/>
      <c r="P20" s="288"/>
    </row>
    <row r="21" spans="4:16" ht="14.1" customHeight="1">
      <c r="F21" s="249" t="s">
        <v>30</v>
      </c>
      <c r="H21" s="288"/>
      <c r="I21" s="288"/>
      <c r="J21" s="288"/>
      <c r="K21" s="288"/>
      <c r="L21" s="288"/>
      <c r="M21" s="288"/>
      <c r="N21" s="288"/>
      <c r="O21" s="288"/>
      <c r="P21" s="288"/>
    </row>
    <row r="22" spans="4:16" ht="14.1" customHeight="1"/>
    <row r="23" spans="4:16" ht="14.1" customHeight="1"/>
    <row r="24" spans="4:16" ht="14.1" customHeight="1"/>
    <row r="25" spans="4:16" ht="14.1" customHeight="1">
      <c r="D25" s="254" t="s">
        <v>373</v>
      </c>
    </row>
    <row r="26" spans="4:16" ht="14.1" customHeight="1">
      <c r="F26" s="253" t="s">
        <v>24</v>
      </c>
      <c r="H26" s="288"/>
      <c r="I26" s="288"/>
      <c r="J26" s="288"/>
      <c r="K26" s="288"/>
      <c r="L26" s="288"/>
      <c r="M26" s="288"/>
      <c r="N26" s="288"/>
      <c r="O26" s="288"/>
      <c r="P26" s="288"/>
    </row>
    <row r="27" spans="4:16" ht="14.1" customHeight="1">
      <c r="F27" s="249" t="s">
        <v>25</v>
      </c>
      <c r="H27" s="288"/>
      <c r="I27" s="288"/>
      <c r="J27" s="288"/>
      <c r="K27" s="288"/>
      <c r="L27" s="288"/>
      <c r="M27" s="288"/>
      <c r="N27" s="288"/>
      <c r="O27" s="288"/>
      <c r="P27" s="288"/>
    </row>
    <row r="28" spans="4:16" ht="14.1" customHeight="1">
      <c r="F28" s="249" t="s">
        <v>30</v>
      </c>
      <c r="H28" s="288"/>
      <c r="I28" s="288"/>
      <c r="J28" s="288"/>
      <c r="K28" s="288"/>
      <c r="L28" s="288"/>
      <c r="M28" s="288"/>
      <c r="N28" s="288"/>
      <c r="O28" s="288"/>
      <c r="P28" s="288"/>
    </row>
    <row r="29" spans="4:16" ht="14.1" customHeight="1">
      <c r="F29" s="253" t="s">
        <v>35</v>
      </c>
      <c r="H29" s="288"/>
      <c r="I29" s="288"/>
      <c r="J29" s="288"/>
      <c r="K29" s="288"/>
      <c r="L29" s="288"/>
      <c r="M29" s="288"/>
      <c r="N29" s="288"/>
      <c r="O29" s="288"/>
      <c r="P29" s="288"/>
    </row>
    <row r="30" spans="4:16" ht="14.1" customHeight="1">
      <c r="F30" s="249" t="s">
        <v>41</v>
      </c>
      <c r="H30" s="288"/>
      <c r="I30" s="288"/>
      <c r="J30" s="288"/>
      <c r="K30" s="288"/>
      <c r="L30" s="288"/>
      <c r="M30" s="288"/>
      <c r="N30" s="288"/>
      <c r="O30" s="288"/>
      <c r="P30" s="288"/>
    </row>
    <row r="31" spans="4:16" ht="14.1" customHeight="1">
      <c r="F31" s="249" t="s">
        <v>70</v>
      </c>
      <c r="H31" s="288"/>
      <c r="I31" s="288"/>
      <c r="J31" s="288"/>
      <c r="K31" s="288"/>
      <c r="L31" s="288"/>
      <c r="M31" s="288"/>
      <c r="N31" s="288"/>
      <c r="O31" s="288"/>
      <c r="P31" s="288"/>
    </row>
    <row r="32" spans="4:16" ht="14.1" customHeight="1"/>
    <row r="33" ht="14.1" customHeight="1"/>
    <row r="34" ht="14.1" customHeight="1"/>
    <row r="35" ht="14.1" customHeight="1"/>
    <row r="36" ht="14.1" customHeight="1"/>
    <row r="37" ht="14.1" customHeight="1"/>
    <row r="38" ht="14.1" customHeight="1"/>
    <row r="39" ht="14.1" customHeight="1"/>
    <row r="40" ht="14.1" customHeight="1"/>
    <row r="41" ht="14.1" customHeight="1"/>
    <row r="42" ht="14.1" customHeight="1"/>
  </sheetData>
  <sheetProtection sheet="1" objects="1" scenarios="1"/>
  <mergeCells count="18">
    <mergeCell ref="H31:P31"/>
    <mergeCell ref="H12:P12"/>
    <mergeCell ref="H13:P13"/>
    <mergeCell ref="H14:P14"/>
    <mergeCell ref="H19:P19"/>
    <mergeCell ref="H20:P20"/>
    <mergeCell ref="H21:P21"/>
    <mergeCell ref="H26:P26"/>
    <mergeCell ref="H27:P27"/>
    <mergeCell ref="H28:P28"/>
    <mergeCell ref="H29:P29"/>
    <mergeCell ref="H30:P30"/>
    <mergeCell ref="H11:P11"/>
    <mergeCell ref="H6:P6"/>
    <mergeCell ref="H7:P7"/>
    <mergeCell ref="H8:P8"/>
    <mergeCell ref="H9:P9"/>
    <mergeCell ref="H10:P10"/>
  </mergeCells>
  <phoneticPr fontId="0" type="noConversion"/>
  <pageMargins left="0.39370078740157483" right="0.35433070866141736" top="0.91666666666666663" bottom="0.43307086614173229" header="0.27559055118110237" footer="0.23622047244094491"/>
  <pageSetup paperSize="9" orientation="landscape" r:id="rId1"/>
  <headerFooter alignWithMargins="0">
    <oddHeader>&amp;C&amp;"-,Standard"&amp;18Spielplan Feldsaison 2018 U18 weiblich &amp;"-,Fett"
&amp;"-,Standard"Abschlusstabelle</oddHeader>
    <oddFooter>&amp;LFeldsaison 2018 U18 weiblich&amp;RErstellt am: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99"/>
  <sheetViews>
    <sheetView workbookViewId="0"/>
  </sheetViews>
  <sheetFormatPr baseColWidth="10" defaultRowHeight="12.75"/>
  <cols>
    <col min="1" max="1" width="113" style="85" customWidth="1"/>
    <col min="2" max="16384" width="11.42578125" style="70"/>
  </cols>
  <sheetData>
    <row r="1" spans="1:1" ht="30">
      <c r="A1" s="69" t="s">
        <v>93</v>
      </c>
    </row>
    <row r="2" spans="1:1" ht="15">
      <c r="A2" s="69" t="s">
        <v>94</v>
      </c>
    </row>
    <row r="3" spans="1:1" ht="15">
      <c r="A3" s="69" t="s">
        <v>95</v>
      </c>
    </row>
    <row r="4" spans="1:1" ht="15">
      <c r="A4" s="69" t="s">
        <v>96</v>
      </c>
    </row>
    <row r="5" spans="1:1" ht="15">
      <c r="A5" s="69" t="s">
        <v>97</v>
      </c>
    </row>
    <row r="6" spans="1:1" ht="15">
      <c r="A6" s="69"/>
    </row>
    <row r="7" spans="1:1" ht="15.75">
      <c r="A7" s="71" t="s">
        <v>98</v>
      </c>
    </row>
    <row r="8" spans="1:1" ht="18">
      <c r="A8" s="72"/>
    </row>
    <row r="9" spans="1:1" ht="18">
      <c r="A9" s="73" t="s">
        <v>99</v>
      </c>
    </row>
    <row r="10" spans="1:1" ht="18">
      <c r="A10" s="72"/>
    </row>
    <row r="11" spans="1:1" ht="15.75">
      <c r="A11" s="74" t="s">
        <v>100</v>
      </c>
    </row>
    <row r="12" spans="1:1" ht="29.25">
      <c r="A12" s="75" t="s">
        <v>101</v>
      </c>
    </row>
    <row r="13" spans="1:1" ht="14.25">
      <c r="A13" s="75" t="s">
        <v>102</v>
      </c>
    </row>
    <row r="14" spans="1:1" ht="14.25">
      <c r="A14" s="75" t="s">
        <v>103</v>
      </c>
    </row>
    <row r="15" spans="1:1" ht="14.25">
      <c r="A15" s="75" t="s">
        <v>104</v>
      </c>
    </row>
    <row r="16" spans="1:1" ht="15">
      <c r="A16" s="75" t="s">
        <v>105</v>
      </c>
    </row>
    <row r="17" spans="1:1" ht="15.75">
      <c r="A17" s="76"/>
    </row>
    <row r="18" spans="1:1" ht="15.75">
      <c r="A18" s="74" t="s">
        <v>106</v>
      </c>
    </row>
    <row r="19" spans="1:1" ht="30">
      <c r="A19" s="75" t="s">
        <v>107</v>
      </c>
    </row>
    <row r="20" spans="1:1" ht="30">
      <c r="A20" s="75" t="s">
        <v>108</v>
      </c>
    </row>
    <row r="21" spans="1:1" ht="36.75" customHeight="1">
      <c r="A21" s="75" t="s">
        <v>109</v>
      </c>
    </row>
    <row r="22" spans="1:1" ht="15.75">
      <c r="A22" s="76"/>
    </row>
    <row r="23" spans="1:1" ht="15.75">
      <c r="A23" s="74" t="s">
        <v>110</v>
      </c>
    </row>
    <row r="24" spans="1:1" ht="42.75">
      <c r="A24" s="75" t="s">
        <v>111</v>
      </c>
    </row>
    <row r="25" spans="1:1" ht="14.25">
      <c r="A25" s="75" t="s">
        <v>112</v>
      </c>
    </row>
    <row r="26" spans="1:1" ht="14.25">
      <c r="A26" s="75"/>
    </row>
    <row r="27" spans="1:1" ht="15.75">
      <c r="A27" s="74" t="s">
        <v>113</v>
      </c>
    </row>
    <row r="28" spans="1:1" ht="14.25">
      <c r="A28" s="75" t="s">
        <v>114</v>
      </c>
    </row>
    <row r="29" spans="1:1" ht="14.25">
      <c r="A29" s="75" t="s">
        <v>115</v>
      </c>
    </row>
    <row r="30" spans="1:1" ht="14.25">
      <c r="A30" s="75" t="s">
        <v>116</v>
      </c>
    </row>
    <row r="31" spans="1:1" ht="14.25">
      <c r="A31" s="75" t="s">
        <v>117</v>
      </c>
    </row>
    <row r="33" spans="1:2" ht="14.25">
      <c r="A33" s="75"/>
    </row>
    <row r="34" spans="1:2" ht="14.25">
      <c r="A34" s="75"/>
    </row>
    <row r="35" spans="1:2" ht="18">
      <c r="A35" s="73" t="s">
        <v>118</v>
      </c>
    </row>
    <row r="36" spans="1:2" ht="18">
      <c r="A36" s="72"/>
    </row>
    <row r="37" spans="1:2" ht="15.75">
      <c r="A37" s="74" t="s">
        <v>119</v>
      </c>
    </row>
    <row r="38" spans="1:2" ht="15.75">
      <c r="A38" s="76"/>
    </row>
    <row r="39" spans="1:2" ht="15">
      <c r="A39" s="77" t="s">
        <v>120</v>
      </c>
    </row>
    <row r="40" spans="1:2" ht="15">
      <c r="A40" s="77"/>
    </row>
    <row r="41" spans="1:2" ht="28.5">
      <c r="A41" s="75" t="s">
        <v>121</v>
      </c>
    </row>
    <row r="42" spans="1:2" ht="14.25">
      <c r="A42" s="75"/>
    </row>
    <row r="43" spans="1:2" ht="185.25">
      <c r="A43" s="75" t="s">
        <v>122</v>
      </c>
      <c r="B43" s="78"/>
    </row>
    <row r="44" spans="1:2" ht="14.25">
      <c r="A44" s="79"/>
      <c r="B44" s="80"/>
    </row>
    <row r="45" spans="1:2" ht="28.5">
      <c r="A45" s="75" t="s">
        <v>123</v>
      </c>
    </row>
    <row r="46" spans="1:2" ht="14.25">
      <c r="A46" s="79"/>
    </row>
    <row r="47" spans="1:2" ht="14.25">
      <c r="A47" s="79"/>
    </row>
    <row r="48" spans="1:2" ht="15.75">
      <c r="A48" s="74" t="s">
        <v>124</v>
      </c>
    </row>
    <row r="49" spans="1:2" ht="15.75">
      <c r="A49" s="76"/>
    </row>
    <row r="50" spans="1:2" ht="15">
      <c r="A50" s="77" t="s">
        <v>125</v>
      </c>
    </row>
    <row r="51" spans="1:2" ht="15">
      <c r="A51" s="77"/>
    </row>
    <row r="52" spans="1:2" ht="28.5">
      <c r="A52" s="75" t="s">
        <v>126</v>
      </c>
    </row>
    <row r="53" spans="1:2" ht="14.25">
      <c r="A53" s="75"/>
    </row>
    <row r="54" spans="1:2" ht="128.25">
      <c r="A54" s="75" t="s">
        <v>127</v>
      </c>
      <c r="B54" s="81"/>
    </row>
    <row r="55" spans="1:2" ht="14.25">
      <c r="A55" s="75"/>
    </row>
    <row r="56" spans="1:2" ht="18">
      <c r="A56" s="73" t="s">
        <v>128</v>
      </c>
    </row>
    <row r="57" spans="1:2" ht="15">
      <c r="A57" s="82"/>
    </row>
    <row r="58" spans="1:2" ht="15.75">
      <c r="A58" s="74" t="s">
        <v>129</v>
      </c>
    </row>
    <row r="59" spans="1:2" ht="53.25" customHeight="1">
      <c r="A59" s="83" t="s">
        <v>130</v>
      </c>
    </row>
    <row r="60" spans="1:2" ht="14.25">
      <c r="A60" s="75"/>
    </row>
    <row r="61" spans="1:2" ht="14.25">
      <c r="A61" s="75"/>
    </row>
    <row r="62" spans="1:2" ht="15.75">
      <c r="A62" s="74" t="s">
        <v>131</v>
      </c>
    </row>
    <row r="63" spans="1:2" ht="28.5">
      <c r="A63" s="75" t="s">
        <v>132</v>
      </c>
    </row>
    <row r="64" spans="1:2" ht="28.5">
      <c r="A64" s="75" t="s">
        <v>133</v>
      </c>
    </row>
    <row r="65" spans="1:1" ht="31.5" customHeight="1">
      <c r="A65" s="75" t="s">
        <v>134</v>
      </c>
    </row>
    <row r="66" spans="1:1" ht="14.25">
      <c r="A66" s="79"/>
    </row>
    <row r="67" spans="1:1" ht="15.75">
      <c r="A67" s="74" t="s">
        <v>135</v>
      </c>
    </row>
    <row r="68" spans="1:1" ht="58.5" customHeight="1">
      <c r="A68" s="82" t="s">
        <v>136</v>
      </c>
    </row>
    <row r="69" spans="1:1" ht="15">
      <c r="A69" s="82" t="s">
        <v>137</v>
      </c>
    </row>
    <row r="70" spans="1:1" ht="14.25">
      <c r="A70" s="75"/>
    </row>
    <row r="71" spans="1:1" ht="15.75">
      <c r="A71" s="74" t="s">
        <v>138</v>
      </c>
    </row>
    <row r="72" spans="1:1" ht="53.25" customHeight="1">
      <c r="A72" s="83" t="s">
        <v>139</v>
      </c>
    </row>
    <row r="73" spans="1:1" ht="15.75">
      <c r="A73" s="74" t="s">
        <v>140</v>
      </c>
    </row>
    <row r="74" spans="1:1" ht="31.5" customHeight="1">
      <c r="A74" s="75" t="s">
        <v>141</v>
      </c>
    </row>
    <row r="75" spans="1:1" ht="15.75">
      <c r="A75" s="74" t="s">
        <v>142</v>
      </c>
    </row>
    <row r="76" spans="1:1" ht="70.5" customHeight="1">
      <c r="A76" s="75" t="s">
        <v>143</v>
      </c>
    </row>
    <row r="77" spans="1:1" ht="14.25">
      <c r="A77" s="75"/>
    </row>
    <row r="78" spans="1:1" ht="15.75">
      <c r="A78" s="74" t="s">
        <v>144</v>
      </c>
    </row>
    <row r="79" spans="1:1" ht="57" customHeight="1">
      <c r="A79" s="75" t="s">
        <v>145</v>
      </c>
    </row>
    <row r="80" spans="1:1" ht="14.25">
      <c r="A80" s="79"/>
    </row>
    <row r="82" spans="1:1" ht="15.75">
      <c r="A82" s="74" t="s">
        <v>146</v>
      </c>
    </row>
    <row r="83" spans="1:1" ht="74.25" customHeight="1">
      <c r="A83" s="75" t="s">
        <v>147</v>
      </c>
    </row>
    <row r="84" spans="1:1" ht="14.25">
      <c r="A84" s="84"/>
    </row>
    <row r="85" spans="1:1" ht="15.75">
      <c r="A85" s="74" t="s">
        <v>148</v>
      </c>
    </row>
    <row r="86" spans="1:1" ht="63.75" customHeight="1">
      <c r="A86" s="75" t="s">
        <v>149</v>
      </c>
    </row>
    <row r="87" spans="1:1" ht="14.25">
      <c r="A87" s="75"/>
    </row>
    <row r="88" spans="1:1" ht="14.25">
      <c r="A88" s="75"/>
    </row>
    <row r="89" spans="1:1" ht="15.75">
      <c r="A89" s="74" t="s">
        <v>150</v>
      </c>
    </row>
    <row r="90" spans="1:1" ht="42.75" customHeight="1">
      <c r="A90" s="75" t="s">
        <v>151</v>
      </c>
    </row>
    <row r="91" spans="1:1" ht="14.25">
      <c r="A91" s="75"/>
    </row>
    <row r="92" spans="1:1" ht="15.75">
      <c r="A92" s="74" t="s">
        <v>152</v>
      </c>
    </row>
    <row r="93" spans="1:1" ht="57.75" customHeight="1">
      <c r="A93" s="75" t="s">
        <v>153</v>
      </c>
    </row>
    <row r="94" spans="1:1" ht="14.25">
      <c r="A94" s="75"/>
    </row>
    <row r="95" spans="1:1" ht="15.75">
      <c r="A95" s="74" t="s">
        <v>154</v>
      </c>
    </row>
    <row r="96" spans="1:1" ht="15">
      <c r="A96" s="82" t="s">
        <v>155</v>
      </c>
    </row>
    <row r="97" spans="1:1" ht="43.5" customHeight="1">
      <c r="A97" s="75" t="s">
        <v>156</v>
      </c>
    </row>
    <row r="98" spans="1:1" ht="15">
      <c r="A98" s="82" t="s">
        <v>157</v>
      </c>
    </row>
    <row r="99" spans="1:1" ht="42.75" customHeight="1">
      <c r="A99" s="75" t="s">
        <v>158</v>
      </c>
    </row>
  </sheetData>
  <sheetProtection sheet="1" objects="1" scenarios="1"/>
  <hyperlinks>
    <hyperlink ref="A59" r:id="rId1" display="http://faustball-liga.de/spielbetrieb/allgemeine-downloads/"/>
    <hyperlink ref="A72" r:id="rId2" display="http://www.faustball-ergebnisse.de/"/>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Ausschreibung</vt:lpstr>
      <vt:lpstr>Spielplan</vt:lpstr>
      <vt:lpstr>Checkliste</vt:lpstr>
      <vt:lpstr>VR 1. Spieltag</vt:lpstr>
      <vt:lpstr>VR 2. Spieltag</vt:lpstr>
      <vt:lpstr>LLM</vt:lpstr>
      <vt:lpstr>WM</vt:lpstr>
      <vt:lpstr>Abschlusstabelle</vt:lpstr>
      <vt:lpstr>STB-Jugendregelungen</vt:lpstr>
      <vt:lpstr>LSO_auf_Basis_SpOF</vt:lpstr>
      <vt:lpstr>Ausschreibung!Druckbereich</vt:lpstr>
    </vt:vector>
  </TitlesOfParts>
  <Company>DaimlerChrysler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onieman</dc:creator>
  <cp:lastModifiedBy>Roth, Birgit</cp:lastModifiedBy>
  <cp:lastPrinted>2017-03-30T21:17:16Z</cp:lastPrinted>
  <dcterms:created xsi:type="dcterms:W3CDTF">2006-04-13T14:37:39Z</dcterms:created>
  <dcterms:modified xsi:type="dcterms:W3CDTF">2018-04-04T06:47:17Z</dcterms:modified>
</cp:coreProperties>
</file>