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DieseArbeitsmappe"/>
  <bookViews>
    <workbookView xWindow="0" yWindow="0" windowWidth="21570" windowHeight="8055" tabRatio="747" activeTab="0"/>
  </bookViews>
  <sheets>
    <sheet name="Einteilung" sheetId="1" r:id="rId1"/>
    <sheet name="Zwischenrunde A" sheetId="2" r:id="rId2"/>
    <sheet name="Zwischenrunde B" sheetId="3" r:id="rId3"/>
    <sheet name="BZM Nord" sheetId="4" r:id="rId4"/>
    <sheet name="BZM West" sheetId="5" r:id="rId5"/>
    <sheet name="BZM Süd" sheetId="6" r:id="rId6"/>
    <sheet name="Ergebnis_Tabellen" sheetId="7" r:id="rId7"/>
  </sheets>
  <definedNames>
    <definedName name="_xlnm.Print_Area" localSheetId="3">'BZM Nord'!$A$1:$S$71</definedName>
    <definedName name="_xlnm.Print_Area" localSheetId="4">'BZM West'!$A$1:$S$71</definedName>
    <definedName name="_xlnm.Print_Area" localSheetId="1">'Zwischenrunde A'!$A$1:$S$71</definedName>
    <definedName name="_xlnm.Print_Area" localSheetId="2">'Zwischenrunde B'!$A$1:$S$71</definedName>
    <definedName name="_xlnm.Print_Titles" localSheetId="3">'BZM Nord'!$1:$12</definedName>
    <definedName name="_xlnm.Print_Titles" localSheetId="4">'BZM West'!$1:$12</definedName>
    <definedName name="_xlnm.Print_Titles" localSheetId="1">'Zwischenrunde A'!$1:$12</definedName>
    <definedName name="_xlnm.Print_Titles" localSheetId="2">'Zwischenrunde B'!$1:$12</definedName>
  </definedNames>
  <calcPr fullCalcOnLoad="1"/>
</workbook>
</file>

<file path=xl/comments2.xml><?xml version="1.0" encoding="utf-8"?>
<comments xmlns="http://schemas.openxmlformats.org/spreadsheetml/2006/main">
  <authors>
    <author>Sch?ck</author>
  </authors>
  <commentList>
    <comment ref="K2" authorId="0">
      <text>
        <r>
          <rPr>
            <b/>
            <sz val="8"/>
            <rFont val="Tahoma"/>
            <family val="2"/>
          </rPr>
          <t>Schöck:</t>
        </r>
        <r>
          <rPr>
            <sz val="8"/>
            <rFont val="Tahoma"/>
            <family val="2"/>
          </rPr>
          <t xml:space="preserve">
Achtung! Tabelle rechnet nur mit Punkt- und Ballverhältnis. 
Bei Punktgleichheit muss der direkte Vergleich der punktgleichen Mannschaften gewertet werden.
Dies muss im Bedarfsfall vom örtlichen Spielleiter selbst durchgeführt werden.</t>
        </r>
      </text>
    </comment>
  </commentList>
</comments>
</file>

<file path=xl/comments3.xml><?xml version="1.0" encoding="utf-8"?>
<comments xmlns="http://schemas.openxmlformats.org/spreadsheetml/2006/main">
  <authors>
    <author>Sch?ck</author>
  </authors>
  <commentList>
    <comment ref="K2" authorId="0">
      <text>
        <r>
          <rPr>
            <b/>
            <sz val="8"/>
            <rFont val="Tahoma"/>
            <family val="2"/>
          </rPr>
          <t>Schöck:</t>
        </r>
        <r>
          <rPr>
            <sz val="8"/>
            <rFont val="Tahoma"/>
            <family val="2"/>
          </rPr>
          <t xml:space="preserve">
Achtung! Tabelle rechnet nur mit Punkt- und Ballverhältnis. 
Bei Punktgleichheit muss der direkte Vergleich der punktgleichen Mannschaften gewertet werden.
Dies muss im Bedarfsfall vom örtlichen Spielleiter selbst durchgeführt werden.</t>
        </r>
      </text>
    </comment>
  </commentList>
</comments>
</file>

<file path=xl/comments4.xml><?xml version="1.0" encoding="utf-8"?>
<comments xmlns="http://schemas.openxmlformats.org/spreadsheetml/2006/main">
  <authors>
    <author>Sch?ck</author>
  </authors>
  <commentList>
    <comment ref="K2" authorId="0">
      <text>
        <r>
          <rPr>
            <b/>
            <sz val="8"/>
            <rFont val="Tahoma"/>
            <family val="2"/>
          </rPr>
          <t>Schöck:</t>
        </r>
        <r>
          <rPr>
            <sz val="8"/>
            <rFont val="Tahoma"/>
            <family val="2"/>
          </rPr>
          <t xml:space="preserve">
Achtung! Tabelle rechnet nur mit Punkt- und Ballverhältnis. 
Bei Punktgleichheit muss der direkte Vergleich der punktgleichen Mannschaften gewertet werden.
Dies muss im Bedarfsfall vom örtlichen Spielleiter selbst durchgeführt werden.</t>
        </r>
      </text>
    </comment>
  </commentList>
</comments>
</file>

<file path=xl/comments5.xml><?xml version="1.0" encoding="utf-8"?>
<comments xmlns="http://schemas.openxmlformats.org/spreadsheetml/2006/main">
  <authors>
    <author>Sch?ck</author>
  </authors>
  <commentList>
    <comment ref="K2" authorId="0">
      <text>
        <r>
          <rPr>
            <b/>
            <sz val="8"/>
            <rFont val="Tahoma"/>
            <family val="2"/>
          </rPr>
          <t>Schöck:</t>
        </r>
        <r>
          <rPr>
            <sz val="8"/>
            <rFont val="Tahoma"/>
            <family val="2"/>
          </rPr>
          <t xml:space="preserve">
Achtung! Tabelle rechnet nur mit Punkt- und Ballverhältnis. 
Bei Punktgleichheit muss der direkte Vergleich der punktgleichen Mannschaften gewertet werden.
Dies muss im Bedarfsfall vom örtlichen Spielleiter selbst durchgeführt werden.</t>
        </r>
      </text>
    </comment>
  </commentList>
</comments>
</file>

<file path=xl/sharedStrings.xml><?xml version="1.0" encoding="utf-8"?>
<sst xmlns="http://schemas.openxmlformats.org/spreadsheetml/2006/main" count="605" uniqueCount="108">
  <si>
    <t>TSV Gärtringen 2</t>
  </si>
  <si>
    <t>Gruppe</t>
  </si>
  <si>
    <t>Spielort</t>
  </si>
  <si>
    <t>Datum</t>
  </si>
  <si>
    <t>10 Uhr</t>
  </si>
  <si>
    <t>West</t>
  </si>
  <si>
    <t>Nord</t>
  </si>
  <si>
    <t>TSV Gärtringen 1</t>
  </si>
  <si>
    <t>Spieltage BZM</t>
  </si>
  <si>
    <t>Süd</t>
  </si>
  <si>
    <t xml:space="preserve"> </t>
  </si>
  <si>
    <t>Uhrzeit</t>
  </si>
  <si>
    <t>WM</t>
  </si>
  <si>
    <t>LLM</t>
  </si>
  <si>
    <t>A</t>
  </si>
  <si>
    <t>B</t>
  </si>
  <si>
    <t>TV Hohenklingen 1</t>
  </si>
  <si>
    <t>TV Hohenklingen 2</t>
  </si>
  <si>
    <t>Gärtringen</t>
  </si>
  <si>
    <t>Unterhaugstett</t>
  </si>
  <si>
    <t>Calw</t>
  </si>
  <si>
    <t>TV Unterhaugstett 1</t>
  </si>
  <si>
    <t>TV Unterhaugstett 2</t>
  </si>
  <si>
    <t>Gruppe A</t>
  </si>
  <si>
    <t>Gruppe B</t>
  </si>
  <si>
    <t>Gruppe C</t>
  </si>
  <si>
    <t>Gruppe D</t>
  </si>
  <si>
    <t>TV Stammheim 1</t>
  </si>
  <si>
    <t>TV Stammheim 2</t>
  </si>
  <si>
    <t>TSV Grafenau 1</t>
  </si>
  <si>
    <t>TSV Grafenau 2</t>
  </si>
  <si>
    <t>Zwischenrunde</t>
  </si>
  <si>
    <t>NLV Vaihingen</t>
  </si>
  <si>
    <t>TV Heuchlingen</t>
  </si>
  <si>
    <t>TSV Calw</t>
  </si>
  <si>
    <t>TSV Kleinvillars 1</t>
  </si>
  <si>
    <t>TSV Kleinvillars 2</t>
  </si>
  <si>
    <t>TV Vaihingen/Enz</t>
  </si>
  <si>
    <t>TSV Dennach 1</t>
  </si>
  <si>
    <t>TSV Dennach 2</t>
  </si>
  <si>
    <t>Württembergische/Landesliga-Meisterschaft</t>
  </si>
  <si>
    <t>Biberach</t>
  </si>
  <si>
    <t>1.</t>
  </si>
  <si>
    <t>2.</t>
  </si>
  <si>
    <t>3.</t>
  </si>
  <si>
    <t>4.</t>
  </si>
  <si>
    <t>5.</t>
  </si>
  <si>
    <t>Ergebnis Zwischenrunde</t>
  </si>
  <si>
    <t>Ergebnis der BZM</t>
  </si>
  <si>
    <t>BZM West</t>
  </si>
  <si>
    <t>BZM Süd</t>
  </si>
  <si>
    <t>Ergebnis Endrunde</t>
  </si>
  <si>
    <t>6.</t>
  </si>
  <si>
    <t>ZR-Gruppe 1</t>
  </si>
  <si>
    <t>ZR-Gruppe 2</t>
  </si>
  <si>
    <t xml:space="preserve">BZM Nord </t>
  </si>
  <si>
    <t>TG Biberach</t>
  </si>
  <si>
    <t>TSV Malmsheim</t>
  </si>
  <si>
    <t>SpVgg Weil der Stadt</t>
  </si>
  <si>
    <t>E-Jugend Feldrunde 2017</t>
  </si>
  <si>
    <t>7.</t>
  </si>
  <si>
    <t>TV Obernhausen</t>
  </si>
  <si>
    <t>TSV Ochsenbach 1</t>
  </si>
  <si>
    <t>TSV Ochsenbach 2</t>
  </si>
  <si>
    <t>Nachmeldungen: TV Unterhaugstett 3, TV Westerstetten, TSV Gärtringen 3</t>
  </si>
  <si>
    <t>Abgemeldet: TV Obernhausen 2, SpVgg Weil der Stadt 2, TSV Kleinvillars 3</t>
  </si>
  <si>
    <t>Bälle</t>
  </si>
  <si>
    <t>Punkte</t>
  </si>
  <si>
    <t>Aktuelle Tabelle:</t>
  </si>
  <si>
    <t>:</t>
  </si>
  <si>
    <t>Spieltag:</t>
  </si>
  <si>
    <t>Spielort:</t>
  </si>
  <si>
    <t>Gärtringen, Schickhardtstraße, Theodor-Heuss-Schule</t>
  </si>
  <si>
    <t>Spielbeginn:</t>
  </si>
  <si>
    <t>10:00 Uhr</t>
  </si>
  <si>
    <t>Ansprechpartner</t>
  </si>
  <si>
    <t xml:space="preserve">Olaf Niemann, Tel. 0173-6705947 </t>
  </si>
  <si>
    <t>Beginn</t>
  </si>
  <si>
    <t>Mannschaft A</t>
  </si>
  <si>
    <t>Mannschaft B</t>
  </si>
  <si>
    <t>Schiri</t>
  </si>
  <si>
    <t>Ergebnis</t>
  </si>
  <si>
    <t>PAUSE</t>
  </si>
  <si>
    <t>TV Stammheim 3</t>
  </si>
  <si>
    <t>TSV Gärtringen 3</t>
  </si>
  <si>
    <t>Gärtringen, Faustballanlage Schickhardtstraße, Theodor-Heuss-Schule</t>
  </si>
  <si>
    <t>S-Stammheim</t>
  </si>
  <si>
    <t>U10, Bezirksmeisterschaft West</t>
  </si>
  <si>
    <t>U10, Zwischenrunde A</t>
  </si>
  <si>
    <t>U10, Zwischenrunde B</t>
  </si>
  <si>
    <t>U10, Bezirksmeisterschaft Nord</t>
  </si>
  <si>
    <t>TV Unterhaugstett 3</t>
  </si>
  <si>
    <t>TV Ochsenbach 1</t>
  </si>
  <si>
    <t>TV Ochsenbach 2</t>
  </si>
  <si>
    <t>75365 Calw-Altburg, Faustballplatz Aischbachweg</t>
  </si>
  <si>
    <t>Sven Heuer, Tel. 01573-8232780</t>
  </si>
  <si>
    <t>U10, Bezirksmeisterschaft Süd</t>
  </si>
  <si>
    <t>Teilnehmer</t>
  </si>
  <si>
    <t>TSV Westerstetten</t>
  </si>
  <si>
    <t>Pause</t>
  </si>
  <si>
    <r>
      <rPr>
        <b/>
        <sz val="10"/>
        <color indexed="10"/>
        <rFont val="Arial"/>
        <family val="2"/>
      </rPr>
      <t>Bitte beachten:</t>
    </r>
    <r>
      <rPr>
        <b/>
        <sz val="10"/>
        <rFont val="Arial"/>
        <family val="2"/>
      </rPr>
      <t xml:space="preserve"> Vor- und Rückrunde werden an einem Spieltag durchgeführt</t>
    </r>
  </si>
  <si>
    <t>75378 Bad Liebenzell-Unterhaugstett, TV-Sportplatz, Gewerbegebiet Egarten</t>
  </si>
  <si>
    <t>Harald Sauerbrunn, Tel. 0172-7593061</t>
  </si>
  <si>
    <t>Kleinvillars ??</t>
  </si>
  <si>
    <t>70439 Stuttgart, Faustballstadion bei Sporthalle, Münchinger Straße</t>
  </si>
  <si>
    <t>Reinhard Nacke, Tel. 0171-1021864</t>
  </si>
  <si>
    <t>Fabian Czekalla, Tel. 0160-96752827</t>
  </si>
  <si>
    <t>88400 Biberach, Übungsfeld beim TG-Vereinsheim, Adenauer Allee 11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</si>
</sst>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#,##0.00\ &quot;DM&quot;"/>
    <numFmt numFmtId="184" formatCode="00000"/>
    <numFmt numFmtId="185" formatCode="[$€-2]\ #,##0.00_);[Red]\([$€-2]\ #,##0.00\)"/>
    <numFmt numFmtId="186" formatCode="dd/mm/yy"/>
    <numFmt numFmtId="187" formatCode="0.000"/>
    <numFmt numFmtId="188" formatCode="0.0"/>
    <numFmt numFmtId="189" formatCode="d/\ mmmm\ yyyy"/>
    <numFmt numFmtId="190" formatCode="h:mm"/>
    <numFmt numFmtId="191" formatCode="d/\ mmm/"/>
    <numFmt numFmtId="192" formatCode="h:mm;@"/>
    <numFmt numFmtId="193" formatCode="[$-407]dddd\,\ d\.\ mmmm\ yyyy"/>
    <numFmt numFmtId="194" formatCode="[$-F800]dddd\,\ mmmm\ dd\,\ yyyy"/>
    <numFmt numFmtId="195" formatCode="[$-407]d/\ mmmm\ yyyy;@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10"/>
      <name val="Times New Roman"/>
      <family val="1"/>
    </font>
    <font>
      <b/>
      <sz val="1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22"/>
      <name val="Arial"/>
      <family val="2"/>
    </font>
    <font>
      <b/>
      <sz val="13.5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1" applyNumberFormat="0" applyAlignment="0" applyProtection="0"/>
    <xf numFmtId="0" fontId="10" fillId="20" borderId="2" applyNumberFormat="0" applyAlignment="0" applyProtection="0"/>
    <xf numFmtId="0" fontId="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1" fillId="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17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5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3" borderId="9" applyNumberFormat="0" applyAlignment="0" applyProtection="0"/>
  </cellStyleXfs>
  <cellXfs count="20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/>
    </xf>
    <xf numFmtId="0" fontId="28" fillId="0" borderId="0" xfId="0" applyFont="1" applyBorder="1" applyAlignment="1">
      <alignment/>
    </xf>
    <xf numFmtId="0" fontId="28" fillId="0" borderId="10" xfId="0" applyFont="1" applyBorder="1" applyAlignment="1">
      <alignment/>
    </xf>
    <xf numFmtId="16" fontId="25" fillId="0" borderId="0" xfId="0" applyNumberFormat="1" applyFont="1" applyAlignment="1">
      <alignment horizontal="center"/>
    </xf>
    <xf numFmtId="0" fontId="26" fillId="0" borderId="0" xfId="0" applyFont="1" applyFill="1" applyBorder="1" applyAlignment="1">
      <alignment/>
    </xf>
    <xf numFmtId="14" fontId="28" fillId="0" borderId="0" xfId="0" applyNumberFormat="1" applyFont="1" applyBorder="1" applyAlignment="1">
      <alignment horizontal="left"/>
    </xf>
    <xf numFmtId="0" fontId="28" fillId="8" borderId="11" xfId="0" applyFont="1" applyFill="1" applyBorder="1" applyAlignment="1">
      <alignment horizontal="left"/>
    </xf>
    <xf numFmtId="0" fontId="28" fillId="20" borderId="0" xfId="0" applyFont="1" applyFill="1" applyBorder="1" applyAlignment="1">
      <alignment/>
    </xf>
    <xf numFmtId="0" fontId="28" fillId="20" borderId="12" xfId="0" applyFont="1" applyFill="1" applyBorder="1" applyAlignment="1">
      <alignment/>
    </xf>
    <xf numFmtId="0" fontId="31" fillId="8" borderId="13" xfId="0" applyFont="1" applyFill="1" applyBorder="1" applyAlignment="1">
      <alignment horizontal="center"/>
    </xf>
    <xf numFmtId="0" fontId="31" fillId="8" borderId="13" xfId="0" applyFont="1" applyFill="1" applyBorder="1" applyAlignment="1">
      <alignment/>
    </xf>
    <xf numFmtId="0" fontId="31" fillId="8" borderId="14" xfId="0" applyFont="1" applyFill="1" applyBorder="1" applyAlignment="1">
      <alignment horizontal="center"/>
    </xf>
    <xf numFmtId="0" fontId="24" fillId="20" borderId="0" xfId="0" applyFont="1" applyFill="1" applyBorder="1" applyAlignment="1">
      <alignment/>
    </xf>
    <xf numFmtId="0" fontId="31" fillId="20" borderId="15" xfId="0" applyFont="1" applyFill="1" applyBorder="1" applyAlignment="1">
      <alignment horizontal="center"/>
    </xf>
    <xf numFmtId="0" fontId="28" fillId="0" borderId="12" xfId="0" applyFont="1" applyBorder="1" applyAlignment="1">
      <alignment horizontal="left"/>
    </xf>
    <xf numFmtId="0" fontId="31" fillId="0" borderId="0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28" fillId="0" borderId="16" xfId="0" applyFont="1" applyBorder="1" applyAlignment="1">
      <alignment horizontal="left"/>
    </xf>
    <xf numFmtId="0" fontId="31" fillId="0" borderId="10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28" fillId="0" borderId="12" xfId="0" applyFont="1" applyBorder="1" applyAlignment="1">
      <alignment/>
    </xf>
    <xf numFmtId="0" fontId="29" fillId="0" borderId="0" xfId="0" applyFont="1" applyBorder="1" applyAlignment="1">
      <alignment horizontal="left"/>
    </xf>
    <xf numFmtId="0" fontId="28" fillId="0" borderId="16" xfId="0" applyFont="1" applyBorder="1" applyAlignment="1">
      <alignment/>
    </xf>
    <xf numFmtId="0" fontId="29" fillId="0" borderId="10" xfId="0" applyFont="1" applyBorder="1" applyAlignment="1">
      <alignment horizontal="left"/>
    </xf>
    <xf numFmtId="0" fontId="24" fillId="0" borderId="0" xfId="0" applyFont="1" applyFill="1" applyBorder="1" applyAlignment="1">
      <alignment/>
    </xf>
    <xf numFmtId="0" fontId="0" fillId="0" borderId="0" xfId="0" applyFill="1" applyBorder="1" applyAlignment="1">
      <alignment horizontal="justify"/>
    </xf>
    <xf numFmtId="0" fontId="29" fillId="0" borderId="15" xfId="0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29" fillId="0" borderId="0" xfId="0" applyFont="1" applyFill="1" applyBorder="1" applyAlignment="1">
      <alignment horizontal="left"/>
    </xf>
    <xf numFmtId="14" fontId="28" fillId="0" borderId="0" xfId="0" applyNumberFormat="1" applyFont="1" applyFill="1" applyBorder="1" applyAlignment="1">
      <alignment horizontal="left"/>
    </xf>
    <xf numFmtId="0" fontId="31" fillId="0" borderId="0" xfId="0" applyFont="1" applyFill="1" applyBorder="1" applyAlignment="1">
      <alignment horizontal="center"/>
    </xf>
    <xf numFmtId="0" fontId="31" fillId="0" borderId="15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71">
      <alignment/>
      <protection/>
    </xf>
    <xf numFmtId="0" fontId="33" fillId="21" borderId="0" xfId="71" applyFont="1" applyFill="1">
      <alignment/>
      <protection/>
    </xf>
    <xf numFmtId="0" fontId="25" fillId="0" borderId="0" xfId="71" applyFont="1" applyFill="1" applyBorder="1">
      <alignment/>
      <protection/>
    </xf>
    <xf numFmtId="0" fontId="0" fillId="0" borderId="0" xfId="71" applyFill="1" applyBorder="1">
      <alignment/>
      <protection/>
    </xf>
    <xf numFmtId="0" fontId="0" fillId="21" borderId="0" xfId="71" applyFill="1">
      <alignment/>
      <protection/>
    </xf>
    <xf numFmtId="0" fontId="4" fillId="21" borderId="0" xfId="71" applyFont="1" applyFill="1" applyAlignment="1">
      <alignment horizontal="left"/>
      <protection/>
    </xf>
    <xf numFmtId="0" fontId="0" fillId="0" borderId="0" xfId="71" applyFill="1" applyBorder="1" applyAlignment="1">
      <alignment horizontal="center"/>
      <protection/>
    </xf>
    <xf numFmtId="0" fontId="4" fillId="0" borderId="0" xfId="71" applyFont="1" applyFill="1" applyAlignment="1">
      <alignment horizontal="center"/>
      <protection/>
    </xf>
    <xf numFmtId="0" fontId="4" fillId="0" borderId="0" xfId="71" applyFont="1" applyFill="1">
      <alignment/>
      <protection/>
    </xf>
    <xf numFmtId="0" fontId="0" fillId="0" borderId="0" xfId="71" applyFill="1">
      <alignment/>
      <protection/>
    </xf>
    <xf numFmtId="0" fontId="26" fillId="0" borderId="0" xfId="71" applyFont="1" applyFill="1" applyBorder="1">
      <alignment/>
      <protection/>
    </xf>
    <xf numFmtId="0" fontId="26" fillId="0" borderId="0" xfId="71" applyFont="1" applyFill="1" applyBorder="1" applyAlignment="1">
      <alignment horizontal="center"/>
      <protection/>
    </xf>
    <xf numFmtId="0" fontId="0" fillId="0" borderId="0" xfId="71" applyFont="1" applyFill="1" applyAlignment="1">
      <alignment horizontal="center"/>
      <protection/>
    </xf>
    <xf numFmtId="0" fontId="0" fillId="0" borderId="0" xfId="71" applyFont="1" applyFill="1">
      <alignment/>
      <protection/>
    </xf>
    <xf numFmtId="0" fontId="0" fillId="24" borderId="0" xfId="71" applyFill="1">
      <alignment/>
      <protection/>
    </xf>
    <xf numFmtId="0" fontId="0" fillId="24" borderId="0" xfId="71" applyFont="1" applyFill="1" applyBorder="1" applyAlignment="1">
      <alignment horizontal="right"/>
      <protection/>
    </xf>
    <xf numFmtId="0" fontId="1" fillId="24" borderId="0" xfId="71" applyFont="1" applyFill="1" applyBorder="1" applyAlignment="1">
      <alignment horizontal="left"/>
      <protection/>
    </xf>
    <xf numFmtId="0" fontId="0" fillId="24" borderId="0" xfId="71" applyFill="1" applyBorder="1">
      <alignment/>
      <protection/>
    </xf>
    <xf numFmtId="0" fontId="0" fillId="24" borderId="0" xfId="71" applyFont="1" applyFill="1" applyBorder="1" applyAlignment="1">
      <alignment horizontal="left"/>
      <protection/>
    </xf>
    <xf numFmtId="0" fontId="0" fillId="24" borderId="10" xfId="71" applyFont="1" applyFill="1" applyBorder="1" applyAlignment="1">
      <alignment horizontal="right"/>
      <protection/>
    </xf>
    <xf numFmtId="0" fontId="1" fillId="24" borderId="10" xfId="71" applyFont="1" applyFill="1" applyBorder="1" applyAlignment="1">
      <alignment horizontal="left"/>
      <protection/>
    </xf>
    <xf numFmtId="0" fontId="0" fillId="24" borderId="0" xfId="71" applyFont="1" applyFill="1" applyBorder="1">
      <alignment/>
      <protection/>
    </xf>
    <xf numFmtId="0" fontId="0" fillId="24" borderId="0" xfId="71" applyFont="1" applyFill="1" applyAlignment="1">
      <alignment horizontal="right"/>
      <protection/>
    </xf>
    <xf numFmtId="0" fontId="1" fillId="24" borderId="0" xfId="71" applyFont="1" applyFill="1" applyAlignment="1">
      <alignment horizontal="left"/>
      <protection/>
    </xf>
    <xf numFmtId="0" fontId="26" fillId="24" borderId="0" xfId="71" applyFont="1" applyFill="1" applyBorder="1">
      <alignment/>
      <protection/>
    </xf>
    <xf numFmtId="0" fontId="0" fillId="0" borderId="0" xfId="71" applyFont="1" applyFill="1" applyBorder="1" applyAlignment="1">
      <alignment horizontal="left"/>
      <protection/>
    </xf>
    <xf numFmtId="2" fontId="0" fillId="0" borderId="0" xfId="71" applyNumberFormat="1" applyFont="1" applyFill="1" applyBorder="1" applyAlignment="1">
      <alignment horizontal="center"/>
      <protection/>
    </xf>
    <xf numFmtId="0" fontId="4" fillId="0" borderId="0" xfId="71" applyFont="1" applyFill="1" applyAlignment="1">
      <alignment horizontal="left"/>
      <protection/>
    </xf>
    <xf numFmtId="0" fontId="30" fillId="0" borderId="0" xfId="71" applyFont="1">
      <alignment/>
      <protection/>
    </xf>
    <xf numFmtId="0" fontId="0" fillId="21" borderId="0" xfId="71" applyFill="1" applyBorder="1">
      <alignment/>
      <protection/>
    </xf>
    <xf numFmtId="0" fontId="0" fillId="21" borderId="0" xfId="71" applyFont="1" applyFill="1" applyBorder="1" applyAlignment="1">
      <alignment horizontal="left"/>
      <protection/>
    </xf>
    <xf numFmtId="0" fontId="24" fillId="0" borderId="0" xfId="71" applyFont="1" applyFill="1" applyBorder="1">
      <alignment/>
      <protection/>
    </xf>
    <xf numFmtId="0" fontId="0" fillId="0" borderId="0" xfId="71" applyFont="1" applyFill="1" applyBorder="1">
      <alignment/>
      <protection/>
    </xf>
    <xf numFmtId="0" fontId="0" fillId="21" borderId="10" xfId="71" applyFill="1" applyBorder="1">
      <alignment/>
      <protection/>
    </xf>
    <xf numFmtId="0" fontId="0" fillId="21" borderId="10" xfId="71" applyFont="1" applyFill="1" applyBorder="1" applyAlignment="1">
      <alignment horizontal="left"/>
      <protection/>
    </xf>
    <xf numFmtId="0" fontId="0" fillId="4" borderId="0" xfId="71" applyFill="1" applyBorder="1">
      <alignment/>
      <protection/>
    </xf>
    <xf numFmtId="0" fontId="0" fillId="4" borderId="0" xfId="71" applyFont="1" applyFill="1" applyBorder="1" applyAlignment="1">
      <alignment horizontal="left"/>
      <protection/>
    </xf>
    <xf numFmtId="0" fontId="0" fillId="4" borderId="0" xfId="71" applyFill="1">
      <alignment/>
      <protection/>
    </xf>
    <xf numFmtId="0" fontId="0" fillId="0" borderId="0" xfId="71" applyFont="1" applyFill="1" applyBorder="1" applyAlignment="1">
      <alignment horizontal="right"/>
      <protection/>
    </xf>
    <xf numFmtId="0" fontId="27" fillId="0" borderId="0" xfId="71" applyFont="1" applyFill="1" applyBorder="1">
      <alignment/>
      <protection/>
    </xf>
    <xf numFmtId="0" fontId="27" fillId="0" borderId="0" xfId="71" applyFont="1" applyFill="1" applyBorder="1" applyAlignment="1">
      <alignment horizontal="left"/>
      <protection/>
    </xf>
    <xf numFmtId="0" fontId="36" fillId="0" borderId="0" xfId="71" applyFont="1" applyFill="1" applyBorder="1">
      <alignment/>
      <protection/>
    </xf>
    <xf numFmtId="0" fontId="37" fillId="0" borderId="0" xfId="71" applyFont="1" applyFill="1">
      <alignment/>
      <protection/>
    </xf>
    <xf numFmtId="0" fontId="37" fillId="0" borderId="0" xfId="71" applyFont="1">
      <alignment/>
      <protection/>
    </xf>
    <xf numFmtId="0" fontId="4" fillId="0" borderId="0" xfId="71" applyFont="1">
      <alignment/>
      <protection/>
    </xf>
    <xf numFmtId="0" fontId="1" fillId="25" borderId="0" xfId="71" applyFont="1" applyFill="1">
      <alignment/>
      <protection/>
    </xf>
    <xf numFmtId="0" fontId="1" fillId="20" borderId="0" xfId="71" applyFont="1" applyFill="1">
      <alignment/>
      <protection/>
    </xf>
    <xf numFmtId="0" fontId="1" fillId="15" borderId="0" xfId="71" applyFont="1" applyFill="1">
      <alignment/>
      <protection/>
    </xf>
    <xf numFmtId="0" fontId="1" fillId="0" borderId="0" xfId="71" applyFont="1" applyFill="1" applyBorder="1" applyAlignment="1">
      <alignment horizontal="left"/>
      <protection/>
    </xf>
    <xf numFmtId="0" fontId="27" fillId="0" borderId="0" xfId="71" applyFont="1" applyFill="1">
      <alignment/>
      <protection/>
    </xf>
    <xf numFmtId="0" fontId="27" fillId="0" borderId="0" xfId="71" applyFont="1">
      <alignment/>
      <protection/>
    </xf>
    <xf numFmtId="0" fontId="1" fillId="0" borderId="0" xfId="71" applyFont="1" applyFill="1" applyBorder="1" applyAlignment="1">
      <alignment horizontal="center"/>
      <protection/>
    </xf>
    <xf numFmtId="0" fontId="27" fillId="0" borderId="0" xfId="71" applyFont="1" applyBorder="1" applyAlignment="1">
      <alignment horizontal="left"/>
      <protection/>
    </xf>
    <xf numFmtId="0" fontId="1" fillId="0" borderId="0" xfId="71" applyFont="1" applyFill="1">
      <alignment/>
      <protection/>
    </xf>
    <xf numFmtId="0" fontId="38" fillId="0" borderId="0" xfId="71" applyFont="1" applyFill="1">
      <alignment/>
      <protection/>
    </xf>
    <xf numFmtId="0" fontId="38" fillId="0" borderId="0" xfId="71" applyFont="1" applyFill="1" applyAlignment="1">
      <alignment horizontal="left"/>
      <protection/>
    </xf>
    <xf numFmtId="0" fontId="39" fillId="0" borderId="0" xfId="71" applyFont="1" applyFill="1" applyBorder="1">
      <alignment/>
      <protection/>
    </xf>
    <xf numFmtId="0" fontId="40" fillId="0" borderId="0" xfId="71" applyFont="1" applyFill="1" applyBorder="1" applyAlignment="1">
      <alignment horizontal="left"/>
      <protection/>
    </xf>
    <xf numFmtId="0" fontId="0" fillId="26" borderId="0" xfId="71" applyFill="1">
      <alignment/>
      <protection/>
    </xf>
    <xf numFmtId="0" fontId="36" fillId="0" borderId="0" xfId="71" applyFont="1" applyFill="1" applyBorder="1" applyAlignment="1">
      <alignment horizontal="center"/>
      <protection/>
    </xf>
    <xf numFmtId="14" fontId="27" fillId="0" borderId="0" xfId="71" applyNumberFormat="1" applyFont="1" applyFill="1" applyBorder="1" applyAlignment="1">
      <alignment horizontal="left"/>
      <protection/>
    </xf>
    <xf numFmtId="0" fontId="25" fillId="0" borderId="0" xfId="71" applyFont="1" applyFill="1" applyBorder="1" applyAlignment="1">
      <alignment horizontal="left"/>
      <protection/>
    </xf>
    <xf numFmtId="0" fontId="25" fillId="0" borderId="0" xfId="71" applyFont="1" applyFill="1" applyBorder="1" applyAlignment="1">
      <alignment horizontal="center"/>
      <protection/>
    </xf>
    <xf numFmtId="16" fontId="27" fillId="0" borderId="0" xfId="71" applyNumberFormat="1" applyFont="1" applyFill="1" applyBorder="1" applyAlignment="1">
      <alignment horizontal="center"/>
      <protection/>
    </xf>
    <xf numFmtId="16" fontId="0" fillId="0" borderId="0" xfId="71" applyNumberFormat="1" applyFont="1" applyFill="1" applyBorder="1" applyAlignment="1">
      <alignment horizontal="center"/>
      <protection/>
    </xf>
    <xf numFmtId="0" fontId="0" fillId="0" borderId="0" xfId="71" applyFont="1" applyFill="1" applyBorder="1" applyAlignment="1">
      <alignment horizontal="center"/>
      <protection/>
    </xf>
    <xf numFmtId="14" fontId="25" fillId="0" borderId="0" xfId="71" applyNumberFormat="1" applyFont="1" applyFill="1" applyBorder="1">
      <alignment/>
      <protection/>
    </xf>
    <xf numFmtId="16" fontId="25" fillId="0" borderId="0" xfId="71" applyNumberFormat="1" applyFont="1" applyFill="1" applyBorder="1" applyAlignment="1">
      <alignment horizontal="center"/>
      <protection/>
    </xf>
    <xf numFmtId="16" fontId="25" fillId="0" borderId="0" xfId="71" applyNumberFormat="1" applyFont="1" applyFill="1" applyBorder="1">
      <alignment/>
      <protection/>
    </xf>
    <xf numFmtId="14" fontId="25" fillId="0" borderId="0" xfId="71" applyNumberFormat="1" applyFont="1" applyFill="1" applyBorder="1" applyAlignment="1">
      <alignment horizontal="left"/>
      <protection/>
    </xf>
    <xf numFmtId="0" fontId="0" fillId="0" borderId="0" xfId="71" applyAlignment="1">
      <alignment horizontal="left"/>
      <protection/>
    </xf>
    <xf numFmtId="14" fontId="28" fillId="0" borderId="10" xfId="0" applyNumberFormat="1" applyFont="1" applyFill="1" applyBorder="1" applyAlignment="1">
      <alignment horizontal="left"/>
    </xf>
    <xf numFmtId="20" fontId="41" fillId="0" borderId="0" xfId="0" applyNumberFormat="1" applyFont="1" applyAlignment="1">
      <alignment horizontal="left"/>
    </xf>
    <xf numFmtId="0" fontId="42" fillId="0" borderId="0" xfId="0" applyFont="1" applyAlignment="1">
      <alignment horizontal="left"/>
    </xf>
    <xf numFmtId="0" fontId="42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8" borderId="18" xfId="0" applyFont="1" applyFill="1" applyBorder="1" applyAlignment="1">
      <alignment horizontal="left"/>
    </xf>
    <xf numFmtId="0" fontId="1" fillId="8" borderId="19" xfId="0" applyFont="1" applyFill="1" applyBorder="1" applyAlignment="1">
      <alignment horizontal="left"/>
    </xf>
    <xf numFmtId="0" fontId="1" fillId="8" borderId="19" xfId="0" applyFont="1" applyFill="1" applyBorder="1" applyAlignment="1">
      <alignment horizontal="center"/>
    </xf>
    <xf numFmtId="0" fontId="1" fillId="8" borderId="20" xfId="0" applyFont="1" applyFill="1" applyBorder="1" applyAlignment="1">
      <alignment horizontal="center"/>
    </xf>
    <xf numFmtId="20" fontId="1" fillId="0" borderId="0" xfId="0" applyNumberFormat="1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20" borderId="21" xfId="0" applyNumberFormat="1" applyFont="1" applyFill="1" applyBorder="1" applyAlignment="1">
      <alignment horizontal="center"/>
    </xf>
    <xf numFmtId="0" fontId="0" fillId="20" borderId="22" xfId="0" applyNumberFormat="1" applyFont="1" applyFill="1" applyBorder="1" applyAlignment="1">
      <alignment horizontal="center"/>
    </xf>
    <xf numFmtId="0" fontId="1" fillId="20" borderId="2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" fontId="1" fillId="20" borderId="22" xfId="0" applyNumberFormat="1" applyFont="1" applyFill="1" applyBorder="1" applyAlignment="1">
      <alignment horizontal="center"/>
    </xf>
    <xf numFmtId="0" fontId="1" fillId="20" borderId="23" xfId="0" applyFont="1" applyFill="1" applyBorder="1" applyAlignment="1">
      <alignment horizontal="center"/>
    </xf>
    <xf numFmtId="0" fontId="1" fillId="11" borderId="24" xfId="0" applyFont="1" applyFill="1" applyBorder="1" applyAlignment="1">
      <alignment horizontal="left"/>
    </xf>
    <xf numFmtId="0" fontId="1" fillId="0" borderId="21" xfId="0" applyNumberFormat="1" applyFont="1" applyBorder="1" applyAlignment="1">
      <alignment horizontal="center"/>
    </xf>
    <xf numFmtId="0" fontId="0" fillId="0" borderId="22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20" borderId="24" xfId="0" applyFont="1" applyFill="1" applyBorder="1" applyAlignment="1">
      <alignment horizontal="left"/>
    </xf>
    <xf numFmtId="0" fontId="1" fillId="20" borderId="22" xfId="0" applyNumberFormat="1" applyFont="1" applyFill="1" applyBorder="1" applyAlignment="1">
      <alignment horizontal="center"/>
    </xf>
    <xf numFmtId="0" fontId="1" fillId="19" borderId="24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0" fillId="0" borderId="0" xfId="0" applyNumberFormat="1" applyAlignment="1">
      <alignment horizontal="left"/>
    </xf>
    <xf numFmtId="0" fontId="1" fillId="0" borderId="25" xfId="0" applyNumberFormat="1" applyFont="1" applyBorder="1" applyAlignment="1">
      <alignment horizontal="center"/>
    </xf>
    <xf numFmtId="0" fontId="0" fillId="0" borderId="26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26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Fill="1" applyBorder="1" applyAlignment="1">
      <alignment horizontal="left"/>
    </xf>
    <xf numFmtId="0" fontId="25" fillId="0" borderId="0" xfId="0" applyFont="1" applyAlignment="1">
      <alignment horizontal="left"/>
    </xf>
    <xf numFmtId="195" fontId="1" fillId="0" borderId="0" xfId="0" applyNumberFormat="1" applyFont="1" applyAlignment="1">
      <alignment horizontal="left"/>
    </xf>
    <xf numFmtId="0" fontId="1" fillId="0" borderId="0" xfId="0" applyFont="1" applyAlignment="1" applyProtection="1">
      <alignment horizontal="left"/>
      <protection/>
    </xf>
    <xf numFmtId="0" fontId="24" fillId="0" borderId="0" xfId="0" applyNumberFormat="1" applyFont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26" fillId="0" borderId="0" xfId="0" applyNumberFormat="1" applyFont="1" applyAlignment="1">
      <alignment horizontal="left"/>
    </xf>
    <xf numFmtId="0" fontId="0" fillId="0" borderId="0" xfId="0" applyFont="1" applyFill="1" applyBorder="1" applyAlignment="1">
      <alignment/>
    </xf>
    <xf numFmtId="0" fontId="1" fillId="0" borderId="0" xfId="0" applyNumberFormat="1" applyFont="1" applyAlignment="1">
      <alignment horizontal="center"/>
    </xf>
    <xf numFmtId="20" fontId="0" fillId="0" borderId="0" xfId="0" applyNumberFormat="1" applyFont="1" applyAlignment="1">
      <alignment horizontal="center"/>
    </xf>
    <xf numFmtId="20" fontId="1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195" fontId="44" fillId="0" borderId="0" xfId="0" applyNumberFormat="1" applyFont="1" applyAlignment="1">
      <alignment horizontal="left"/>
    </xf>
    <xf numFmtId="0" fontId="1" fillId="0" borderId="0" xfId="0" applyFont="1" applyAlignment="1">
      <alignment vertical="center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20" fontId="0" fillId="0" borderId="0" xfId="0" applyNumberFormat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NumberFormat="1" applyAlignment="1">
      <alignment horizontal="center"/>
    </xf>
    <xf numFmtId="195" fontId="1" fillId="0" borderId="0" xfId="0" applyNumberFormat="1" applyFont="1" applyAlignment="1">
      <alignment horizontal="left"/>
    </xf>
    <xf numFmtId="20" fontId="1" fillId="0" borderId="0" xfId="0" applyNumberFormat="1" applyFont="1" applyAlignment="1">
      <alignment horizontal="left"/>
    </xf>
    <xf numFmtId="0" fontId="43" fillId="0" borderId="0" xfId="0" applyFont="1" applyAlignment="1">
      <alignment wrapText="1"/>
    </xf>
    <xf numFmtId="0" fontId="28" fillId="0" borderId="0" xfId="0" applyFont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0" fontId="32" fillId="8" borderId="13" xfId="0" applyFont="1" applyFill="1" applyBorder="1" applyAlignment="1">
      <alignment horizontal="center"/>
    </xf>
    <xf numFmtId="0" fontId="28" fillId="0" borderId="10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NumberFormat="1" applyFont="1" applyBorder="1" applyAlignment="1">
      <alignment horizontal="center"/>
    </xf>
    <xf numFmtId="0" fontId="1" fillId="0" borderId="33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11" borderId="0" xfId="0" applyFont="1" applyFill="1" applyBorder="1" applyAlignment="1">
      <alignment horizontal="center"/>
    </xf>
    <xf numFmtId="0" fontId="1" fillId="11" borderId="29" xfId="0" applyFont="1" applyFill="1" applyBorder="1" applyAlignment="1">
      <alignment horizontal="center"/>
    </xf>
    <xf numFmtId="0" fontId="1" fillId="20" borderId="0" xfId="0" applyFont="1" applyFill="1" applyBorder="1" applyAlignment="1">
      <alignment horizontal="center"/>
    </xf>
    <xf numFmtId="0" fontId="1" fillId="20" borderId="29" xfId="0" applyFont="1" applyFill="1" applyBorder="1" applyAlignment="1">
      <alignment horizontal="center"/>
    </xf>
    <xf numFmtId="0" fontId="1" fillId="19" borderId="0" xfId="0" applyFont="1" applyFill="1" applyBorder="1" applyAlignment="1">
      <alignment horizontal="center"/>
    </xf>
    <xf numFmtId="0" fontId="1" fillId="19" borderId="29" xfId="0" applyFont="1" applyFill="1" applyBorder="1" applyAlignment="1">
      <alignment horizontal="center"/>
    </xf>
    <xf numFmtId="0" fontId="4" fillId="21" borderId="0" xfId="71" applyFont="1" applyFill="1" applyAlignment="1">
      <alignment horizontal="left"/>
      <protection/>
    </xf>
  </cellXfs>
  <cellStyles count="6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Followed Hyperlink" xfId="59"/>
    <cellStyle name="Comma [0]" xfId="60"/>
    <cellStyle name="Eingabe" xfId="61"/>
    <cellStyle name="Ergebnis" xfId="62"/>
    <cellStyle name="Erklärender Text" xfId="63"/>
    <cellStyle name="Gut" xfId="64"/>
    <cellStyle name="Comma" xfId="65"/>
    <cellStyle name="Hyperlink" xfId="66"/>
    <cellStyle name="Neutral" xfId="67"/>
    <cellStyle name="Notiz" xfId="68"/>
    <cellStyle name="Percent" xfId="69"/>
    <cellStyle name="Schlecht" xfId="70"/>
    <cellStyle name="Standard 2" xfId="71"/>
    <cellStyle name="Überschrift" xfId="72"/>
    <cellStyle name="Überschrift 1" xfId="73"/>
    <cellStyle name="Überschrift 2" xfId="74"/>
    <cellStyle name="Überschrift 3" xfId="75"/>
    <cellStyle name="Überschrift 4" xfId="76"/>
    <cellStyle name="Verknüpfte Zelle" xfId="77"/>
    <cellStyle name="Currency" xfId="78"/>
    <cellStyle name="Currency [0]" xfId="79"/>
    <cellStyle name="Warnender Text" xfId="80"/>
    <cellStyle name="Zelle überprüfen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PageLayoutView="0" workbookViewId="0" topLeftCell="A1">
      <selection activeCell="B19" sqref="B19:C19"/>
    </sheetView>
  </sheetViews>
  <sheetFormatPr defaultColWidth="11.421875" defaultRowHeight="12.75"/>
  <cols>
    <col min="1" max="1" width="15.421875" style="8" customWidth="1"/>
    <col min="2" max="2" width="5.140625" style="8" bestFit="1" customWidth="1"/>
    <col min="3" max="3" width="18.421875" style="6" customWidth="1"/>
    <col min="4" max="4" width="3.28125" style="8" bestFit="1" customWidth="1"/>
    <col min="5" max="5" width="18.00390625" style="6" customWidth="1"/>
    <col min="6" max="6" width="3.28125" style="8" bestFit="1" customWidth="1"/>
    <col min="7" max="7" width="20.57421875" style="6" customWidth="1"/>
    <col min="8" max="8" width="3.57421875" style="8" customWidth="1"/>
    <col min="9" max="9" width="22.421875" style="6" bestFit="1" customWidth="1"/>
    <col min="10" max="10" width="4.421875" style="7" customWidth="1"/>
    <col min="11" max="11" width="18.7109375" style="6" customWidth="1"/>
    <col min="12" max="12" width="3.00390625" style="7" customWidth="1"/>
    <col min="13" max="13" width="3.28125" style="6" bestFit="1" customWidth="1"/>
    <col min="14" max="14" width="18.7109375" style="6" bestFit="1" customWidth="1"/>
    <col min="15" max="15" width="3.28125" style="6" bestFit="1" customWidth="1"/>
    <col min="16" max="16" width="22.7109375" style="6" customWidth="1"/>
    <col min="17" max="17" width="3.28125" style="6" bestFit="1" customWidth="1"/>
    <col min="18" max="18" width="17.140625" style="6" bestFit="1" customWidth="1"/>
    <col min="19" max="19" width="3.28125" style="6" bestFit="1" customWidth="1"/>
    <col min="20" max="20" width="19.00390625" style="6" bestFit="1" customWidth="1"/>
    <col min="21" max="16384" width="11.421875" style="6" customWidth="1"/>
  </cols>
  <sheetData>
    <row r="1" spans="1:16" s="9" customFormat="1" ht="12.75">
      <c r="A1" s="7"/>
      <c r="B1" s="7"/>
      <c r="D1" s="7"/>
      <c r="F1" s="7"/>
      <c r="H1" s="7"/>
      <c r="J1" s="7"/>
      <c r="L1" s="7"/>
      <c r="N1" s="13"/>
      <c r="O1" s="13"/>
      <c r="P1" s="34"/>
    </row>
    <row r="2" spans="1:12" s="1" customFormat="1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3"/>
    </row>
    <row r="3" spans="1:2" ht="13.5" thickBot="1">
      <c r="A3" s="12"/>
      <c r="B3" s="12"/>
    </row>
    <row r="4" spans="1:8" ht="15.75">
      <c r="A4" s="15" t="s">
        <v>31</v>
      </c>
      <c r="B4" s="18"/>
      <c r="C4" s="19"/>
      <c r="D4" s="18"/>
      <c r="E4" s="19"/>
      <c r="F4" s="18"/>
      <c r="G4" s="19"/>
      <c r="H4" s="20"/>
    </row>
    <row r="5" spans="1:8" ht="15.75">
      <c r="A5" s="17" t="s">
        <v>1</v>
      </c>
      <c r="B5" s="16" t="s">
        <v>2</v>
      </c>
      <c r="C5" s="16"/>
      <c r="D5" s="21"/>
      <c r="E5" s="16" t="s">
        <v>3</v>
      </c>
      <c r="F5" s="16"/>
      <c r="G5" s="16" t="s">
        <v>11</v>
      </c>
      <c r="H5" s="22"/>
    </row>
    <row r="6" spans="1:8" ht="15.75">
      <c r="A6" s="23" t="s">
        <v>14</v>
      </c>
      <c r="B6" s="181" t="s">
        <v>18</v>
      </c>
      <c r="C6" s="181"/>
      <c r="D6" s="24"/>
      <c r="E6" s="14">
        <v>41449</v>
      </c>
      <c r="F6" s="24"/>
      <c r="G6" s="10" t="s">
        <v>4</v>
      </c>
      <c r="H6" s="25"/>
    </row>
    <row r="7" spans="1:8" ht="16.5" thickBot="1">
      <c r="A7" s="26" t="s">
        <v>15</v>
      </c>
      <c r="B7" s="184" t="s">
        <v>19</v>
      </c>
      <c r="C7" s="184"/>
      <c r="D7" s="27"/>
      <c r="E7" s="14">
        <v>41449</v>
      </c>
      <c r="F7" s="27"/>
      <c r="G7" s="11" t="s">
        <v>4</v>
      </c>
      <c r="H7" s="28"/>
    </row>
    <row r="8" spans="1:8" ht="15.75">
      <c r="A8" s="15" t="s">
        <v>8</v>
      </c>
      <c r="B8" s="18"/>
      <c r="C8" s="183"/>
      <c r="D8" s="183"/>
      <c r="E8" s="183"/>
      <c r="F8" s="18"/>
      <c r="G8" s="19"/>
      <c r="H8" s="20"/>
    </row>
    <row r="9" spans="1:8" ht="15.75">
      <c r="A9" s="17" t="s">
        <v>1</v>
      </c>
      <c r="B9" s="16" t="s">
        <v>2</v>
      </c>
      <c r="C9" s="16"/>
      <c r="D9" s="21"/>
      <c r="E9" s="16" t="s">
        <v>3</v>
      </c>
      <c r="F9" s="16"/>
      <c r="G9" s="16" t="s">
        <v>11</v>
      </c>
      <c r="H9" s="22"/>
    </row>
    <row r="10" spans="1:9" ht="15.75">
      <c r="A10" s="29" t="s">
        <v>9</v>
      </c>
      <c r="B10" s="182" t="s">
        <v>41</v>
      </c>
      <c r="C10" s="182"/>
      <c r="D10" s="37"/>
      <c r="E10" s="14">
        <v>41449</v>
      </c>
      <c r="F10" s="39"/>
      <c r="G10" s="10" t="s">
        <v>4</v>
      </c>
      <c r="H10" s="40"/>
      <c r="I10" s="5"/>
    </row>
    <row r="11" spans="1:9" ht="15.75">
      <c r="A11" s="29"/>
      <c r="B11" s="182"/>
      <c r="C11" s="182"/>
      <c r="D11" s="37"/>
      <c r="E11" s="38"/>
      <c r="F11" s="39"/>
      <c r="G11" s="10"/>
      <c r="H11" s="40"/>
      <c r="I11" s="5"/>
    </row>
    <row r="12" spans="1:9" ht="15.75">
      <c r="A12" s="29" t="s">
        <v>5</v>
      </c>
      <c r="B12" s="182" t="s">
        <v>19</v>
      </c>
      <c r="C12" s="182"/>
      <c r="D12" s="37"/>
      <c r="E12" s="14">
        <v>41449</v>
      </c>
      <c r="F12" s="39"/>
      <c r="G12" s="10" t="s">
        <v>4</v>
      </c>
      <c r="H12" s="40"/>
      <c r="I12" s="33"/>
    </row>
    <row r="13" spans="1:9" ht="15.75">
      <c r="A13" s="29" t="s">
        <v>5</v>
      </c>
      <c r="B13" s="182" t="s">
        <v>20</v>
      </c>
      <c r="C13" s="182"/>
      <c r="D13" s="37"/>
      <c r="E13" s="38">
        <v>41470</v>
      </c>
      <c r="F13" s="39"/>
      <c r="G13" s="10" t="s">
        <v>4</v>
      </c>
      <c r="H13" s="40"/>
      <c r="I13" s="5"/>
    </row>
    <row r="14" spans="1:9" ht="15.75">
      <c r="A14" s="29" t="s">
        <v>6</v>
      </c>
      <c r="B14" s="182" t="s">
        <v>18</v>
      </c>
      <c r="C14" s="182"/>
      <c r="D14" s="37"/>
      <c r="E14" s="14">
        <v>41449</v>
      </c>
      <c r="F14" s="39"/>
      <c r="G14" s="10" t="s">
        <v>4</v>
      </c>
      <c r="H14" s="40"/>
      <c r="I14" s="5"/>
    </row>
    <row r="15" spans="1:9" ht="16.5" thickBot="1">
      <c r="A15" s="29" t="s">
        <v>6</v>
      </c>
      <c r="B15" s="182" t="s">
        <v>86</v>
      </c>
      <c r="C15" s="182"/>
      <c r="D15" s="37"/>
      <c r="E15" s="38">
        <v>41470</v>
      </c>
      <c r="F15" s="39"/>
      <c r="G15" s="10" t="s">
        <v>4</v>
      </c>
      <c r="H15" s="40"/>
      <c r="I15" s="5"/>
    </row>
    <row r="16" spans="1:9" ht="15.75">
      <c r="A16" s="15" t="s">
        <v>40</v>
      </c>
      <c r="B16" s="18"/>
      <c r="C16" s="19"/>
      <c r="D16" s="18"/>
      <c r="E16" s="19"/>
      <c r="F16" s="18"/>
      <c r="G16" s="19"/>
      <c r="H16" s="20"/>
      <c r="I16" s="5"/>
    </row>
    <row r="17" spans="1:8" ht="15.75">
      <c r="A17" s="17" t="s">
        <v>1</v>
      </c>
      <c r="B17" s="16" t="s">
        <v>2</v>
      </c>
      <c r="C17" s="16"/>
      <c r="D17" s="21"/>
      <c r="E17" s="16" t="s">
        <v>3</v>
      </c>
      <c r="F17" s="16"/>
      <c r="G17" s="16" t="s">
        <v>11</v>
      </c>
      <c r="H17" s="22"/>
    </row>
    <row r="18" spans="1:8" ht="15.75">
      <c r="A18" s="29" t="s">
        <v>12</v>
      </c>
      <c r="B18" s="181" t="s">
        <v>103</v>
      </c>
      <c r="C18" s="181"/>
      <c r="D18" s="30"/>
      <c r="E18" s="38">
        <v>41470</v>
      </c>
      <c r="F18" s="24"/>
      <c r="G18" s="10" t="s">
        <v>4</v>
      </c>
      <c r="H18" s="35"/>
    </row>
    <row r="19" spans="1:8" ht="16.5" thickBot="1">
      <c r="A19" s="31" t="s">
        <v>13</v>
      </c>
      <c r="B19" s="181" t="s">
        <v>103</v>
      </c>
      <c r="C19" s="181"/>
      <c r="D19" s="32"/>
      <c r="E19" s="114">
        <v>41470</v>
      </c>
      <c r="F19" s="27"/>
      <c r="G19" s="11" t="s">
        <v>4</v>
      </c>
      <c r="H19" s="36"/>
    </row>
  </sheetData>
  <sheetProtection/>
  <mergeCells count="11">
    <mergeCell ref="B6:C6"/>
    <mergeCell ref="B7:C7"/>
    <mergeCell ref="B14:C14"/>
    <mergeCell ref="B18:C18"/>
    <mergeCell ref="B19:C19"/>
    <mergeCell ref="B15:C15"/>
    <mergeCell ref="B11:C11"/>
    <mergeCell ref="B12:C12"/>
    <mergeCell ref="B13:C13"/>
    <mergeCell ref="C8:E8"/>
    <mergeCell ref="B10:C10"/>
  </mergeCells>
  <printOptions/>
  <pageMargins left="0.7086614173228347" right="0.31496062992125984" top="0.5511811023622047" bottom="0.2362204724409449" header="0.2362204724409449" footer="0.2362204724409449"/>
  <pageSetup horizontalDpi="600" verticalDpi="600" orientation="landscape" paperSize="9" scale="55" r:id="rId1"/>
  <headerFooter alignWithMargins="0">
    <oddHeader>&amp;C&amp;"Arial,Fett"&amp;18E-Jugend Feldrunde 2007 im STB - &amp;A</oddHeader>
    <oddFooter>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1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4.8515625" style="177" customWidth="1"/>
    <col min="4" max="4" width="1.7109375" style="0" customWidth="1"/>
    <col min="5" max="5" width="4.7109375" style="0" customWidth="1"/>
    <col min="6" max="6" width="2.7109375" style="0" customWidth="1"/>
    <col min="7" max="7" width="5.421875" style="0" customWidth="1"/>
    <col min="8" max="8" width="2.7109375" style="0" customWidth="1"/>
    <col min="9" max="9" width="4.140625" style="0" customWidth="1"/>
    <col min="10" max="10" width="0.71875" style="0" customWidth="1"/>
    <col min="11" max="11" width="1.7109375" style="0" customWidth="1"/>
    <col min="12" max="12" width="21.140625" style="0" customWidth="1"/>
    <col min="13" max="13" width="3.421875" style="119" customWidth="1"/>
    <col min="14" max="14" width="1.421875" style="119" customWidth="1"/>
    <col min="15" max="15" width="3.421875" style="119" customWidth="1"/>
    <col min="16" max="16" width="1.7109375" style="119" customWidth="1"/>
    <col min="17" max="17" width="2.8515625" style="119" customWidth="1"/>
    <col min="18" max="18" width="0.85546875" style="119" customWidth="1"/>
    <col min="19" max="19" width="3.421875" style="119" customWidth="1"/>
    <col min="20" max="20" width="5.421875" style="0" customWidth="1"/>
    <col min="21" max="21" width="5.28125" style="0" hidden="1" customWidth="1"/>
    <col min="22" max="22" width="5.00390625" style="0" hidden="1" customWidth="1"/>
  </cols>
  <sheetData>
    <row r="1" spans="1:19" s="118" customFormat="1" ht="28.5" thickBot="1">
      <c r="A1" s="115" t="s">
        <v>88</v>
      </c>
      <c r="B1" s="116"/>
      <c r="C1" s="117"/>
      <c r="D1" s="116"/>
      <c r="E1" s="116"/>
      <c r="F1" s="116"/>
      <c r="G1" s="116"/>
      <c r="H1" s="116"/>
      <c r="I1" s="116"/>
      <c r="J1" s="116"/>
      <c r="K1" s="116"/>
      <c r="M1" s="119"/>
      <c r="N1" s="119"/>
      <c r="O1" s="119"/>
      <c r="P1" s="119"/>
      <c r="Q1" s="119"/>
      <c r="R1" s="119"/>
      <c r="S1" s="119"/>
    </row>
    <row r="2" spans="3:19" s="118" customFormat="1" ht="12" customHeight="1">
      <c r="C2" s="189" t="s">
        <v>66</v>
      </c>
      <c r="D2" s="190"/>
      <c r="E2" s="190"/>
      <c r="F2" s="120"/>
      <c r="G2" s="191" t="s">
        <v>67</v>
      </c>
      <c r="H2" s="191"/>
      <c r="I2" s="192"/>
      <c r="J2" s="121"/>
      <c r="K2" s="122"/>
      <c r="L2" s="123" t="s">
        <v>68</v>
      </c>
      <c r="M2" s="124"/>
      <c r="N2" s="124"/>
      <c r="O2" s="124"/>
      <c r="P2" s="124"/>
      <c r="Q2" s="124"/>
      <c r="R2" s="124"/>
      <c r="S2" s="125"/>
    </row>
    <row r="3" spans="1:19" s="118" customFormat="1" ht="12" customHeight="1">
      <c r="A3" s="126"/>
      <c r="B3" s="127" t="s">
        <v>38</v>
      </c>
      <c r="C3" s="128">
        <f>M19+M23+O28+O34+O40+M50+M54+O59+O65+O71</f>
        <v>0</v>
      </c>
      <c r="D3" s="129" t="s">
        <v>69</v>
      </c>
      <c r="E3" s="130">
        <f>O19+O23+M28+M34+M40+O50+O54+M59+M65+M71</f>
        <v>0</v>
      </c>
      <c r="F3" s="131"/>
      <c r="G3" s="132">
        <f>SUM(Q19+Q23+S28+S34+S40+Q50+Q54+S59+S65+S71)</f>
        <v>0</v>
      </c>
      <c r="H3" s="129" t="s">
        <v>69</v>
      </c>
      <c r="I3" s="133">
        <f>S19+S23+Q28+Q34+Q40+S50+S54+Q59+Q65+Q71</f>
        <v>0</v>
      </c>
      <c r="J3" s="121"/>
      <c r="K3" s="134">
        <v>1</v>
      </c>
      <c r="L3" s="193" t="str">
        <f>IF(M19="","Keine Ergebnisse vorhanden",VLOOKUP(LARGE(U$7:U$12,1),U$7:V$12,2,FALSE))</f>
        <v>Keine Ergebnisse vorhanden</v>
      </c>
      <c r="M3" s="193"/>
      <c r="N3" s="193"/>
      <c r="O3" s="193"/>
      <c r="P3" s="193"/>
      <c r="Q3" s="193"/>
      <c r="R3" s="193"/>
      <c r="S3" s="194"/>
    </row>
    <row r="4" spans="1:19" s="118" customFormat="1" ht="12" customHeight="1">
      <c r="A4" s="126"/>
      <c r="B4" s="127" t="s">
        <v>32</v>
      </c>
      <c r="C4" s="135">
        <f>O19+M26+M29+O35+M38+O50+M57+M60+O66+M69</f>
        <v>0</v>
      </c>
      <c r="D4" s="136" t="s">
        <v>69</v>
      </c>
      <c r="E4" s="137">
        <f>M19+O26+O29+M35+O38+M50+O57+O60+M66+O69</f>
        <v>0</v>
      </c>
      <c r="F4" s="131"/>
      <c r="G4" s="138">
        <f>S19+Q26+Q29+S35+Q38+S50+Q57+Q60+S66+Q69</f>
        <v>0</v>
      </c>
      <c r="H4" s="136" t="s">
        <v>69</v>
      </c>
      <c r="I4" s="139">
        <f>Q19+S26+S29+Q35+S38+Q50+S57+S60+Q66+S69</f>
        <v>0</v>
      </c>
      <c r="J4" s="121"/>
      <c r="K4" s="140">
        <v>2</v>
      </c>
      <c r="L4" s="195" t="str">
        <f>IF(M20="","Keine Ergebnisse vorhanden",VLOOKUP(LARGE(U$7:U$12,2),U$7:V$12,2,FALSE))</f>
        <v>Keine Ergebnisse vorhanden</v>
      </c>
      <c r="M4" s="195"/>
      <c r="N4" s="195"/>
      <c r="O4" s="195"/>
      <c r="P4" s="195"/>
      <c r="Q4" s="195"/>
      <c r="R4" s="195"/>
      <c r="S4" s="196"/>
    </row>
    <row r="5" spans="1:19" s="118" customFormat="1" ht="12" customHeight="1">
      <c r="A5" s="126"/>
      <c r="B5" s="127" t="s">
        <v>27</v>
      </c>
      <c r="C5" s="128">
        <f>M20+O23+O29+M32+O37+M51+O54+O60+M63+O68</f>
        <v>0</v>
      </c>
      <c r="D5" s="129" t="s">
        <v>69</v>
      </c>
      <c r="E5" s="130">
        <f>O20+M23+M29+O32+M37+O51+M54+M60+O63+M68</f>
        <v>0</v>
      </c>
      <c r="F5" s="131"/>
      <c r="G5" s="141">
        <f>Q20+S23+S29+Q32+S37+Q51+S54+S60+Q63+S68</f>
        <v>0</v>
      </c>
      <c r="H5" s="129" t="s">
        <v>69</v>
      </c>
      <c r="I5" s="133">
        <f>S20+Q23+Q29+S32+Q37+S51+Q54+Q60+S63+Q68</f>
        <v>0</v>
      </c>
      <c r="J5" s="121"/>
      <c r="K5" s="142">
        <v>3</v>
      </c>
      <c r="L5" s="197" t="str">
        <f>IF(M22="","Keine Ergebnisse vorhanden",VLOOKUP(LARGE(U$7:U$12,3),U$7:V$12,2,FALSE))</f>
        <v>Keine Ergebnisse vorhanden</v>
      </c>
      <c r="M5" s="197"/>
      <c r="N5" s="197"/>
      <c r="O5" s="197"/>
      <c r="P5" s="197"/>
      <c r="Q5" s="197"/>
      <c r="R5" s="197"/>
      <c r="S5" s="198"/>
    </row>
    <row r="6" spans="1:19" s="118" customFormat="1" ht="12" customHeight="1">
      <c r="A6" s="126"/>
      <c r="B6" s="127" t="s">
        <v>16</v>
      </c>
      <c r="C6" s="135">
        <f>O20+O25+M31+M35+M40+O51+O56+M62+M66+M71</f>
        <v>0</v>
      </c>
      <c r="D6" s="136" t="s">
        <v>69</v>
      </c>
      <c r="E6" s="137">
        <f>M20+M25+O31+O35+O40+M51+M56+O62+O66+O71</f>
        <v>0</v>
      </c>
      <c r="F6" s="131"/>
      <c r="G6" s="138">
        <f>S20+S25+Q31+Q35+Q40+S51+S56+Q62+Q66+Q71</f>
        <v>0</v>
      </c>
      <c r="H6" s="136" t="s">
        <v>69</v>
      </c>
      <c r="I6" s="139">
        <f>Q20+Q25+S31+S35+S40+Q51+Q56+S62+S66+S71</f>
        <v>0</v>
      </c>
      <c r="J6" s="121"/>
      <c r="K6" s="143">
        <v>4</v>
      </c>
      <c r="L6" s="185" t="str">
        <f>IF(M22="","Keine Ergebnisse vorhanden",VLOOKUP(LARGE(U$7:U$12,4),U$7:V$12,2,FALSE))</f>
        <v>Keine Ergebnisse vorhanden</v>
      </c>
      <c r="M6" s="185"/>
      <c r="N6" s="185"/>
      <c r="O6" s="185"/>
      <c r="P6" s="185"/>
      <c r="Q6" s="185"/>
      <c r="R6" s="185"/>
      <c r="S6" s="186"/>
    </row>
    <row r="7" spans="1:22" s="118" customFormat="1" ht="12" customHeight="1">
      <c r="A7" s="126"/>
      <c r="B7" s="127" t="s">
        <v>7</v>
      </c>
      <c r="C7" s="128">
        <f>M22+O26+O31+M34+M37+M53+O57+O62+M65+M68</f>
        <v>0</v>
      </c>
      <c r="D7" s="129" t="s">
        <v>69</v>
      </c>
      <c r="E7" s="130">
        <f>O22+M26+M31+O34+O37+O53+M57+M62+O65+O68</f>
        <v>0</v>
      </c>
      <c r="F7" s="131"/>
      <c r="G7" s="141">
        <f>Q22+S26+S31+Q34+Q37+Q53+S57+S62+Q65+Q68</f>
        <v>0</v>
      </c>
      <c r="H7" s="129" t="s">
        <v>69</v>
      </c>
      <c r="I7" s="133">
        <f>S22+Q26+Q31+S34+S37+S53+Q57+Q62+S65+S68</f>
        <v>0</v>
      </c>
      <c r="J7" s="121"/>
      <c r="K7" s="143">
        <v>5</v>
      </c>
      <c r="L7" s="185" t="str">
        <f>IF(M20="","Keine Ergebnisse vorhanden",VLOOKUP(LARGE(U$7:U$12,5),U$7:V$12,2,FALSE))</f>
        <v>Keine Ergebnisse vorhanden</v>
      </c>
      <c r="M7" s="185"/>
      <c r="N7" s="185"/>
      <c r="O7" s="185"/>
      <c r="P7" s="185"/>
      <c r="Q7" s="185"/>
      <c r="R7" s="185"/>
      <c r="S7" s="186"/>
      <c r="U7" s="144">
        <f aca="true" t="shared" si="0" ref="U7:U12">(G3-I3)*100000+(C3-E3)*1000+C3</f>
        <v>0</v>
      </c>
      <c r="V7" s="118" t="str">
        <f aca="true" t="shared" si="1" ref="V7:V12">B3</f>
        <v>TSV Dennach 1</v>
      </c>
    </row>
    <row r="8" spans="1:22" s="118" customFormat="1" ht="13.5" thickBot="1">
      <c r="A8" s="126"/>
      <c r="B8" s="127" t="s">
        <v>0</v>
      </c>
      <c r="C8" s="145">
        <f>O22+M25+M28+O32+O38+O53+M56+M59+O69+O63</f>
        <v>0</v>
      </c>
      <c r="D8" s="146" t="s">
        <v>69</v>
      </c>
      <c r="E8" s="147">
        <f>M22+O25+O28+M32+M38+M53+O56+O59+M63+M69</f>
        <v>0</v>
      </c>
      <c r="F8" s="148"/>
      <c r="G8" s="149">
        <f>S22+Q25+Q28+S32+S38+S53+Q56+Q59+S69+S63</f>
        <v>0</v>
      </c>
      <c r="H8" s="146" t="s">
        <v>69</v>
      </c>
      <c r="I8" s="150">
        <f>Q22+S25+S28+Q32+Q38+Q53+S56+S59+Q63+Q69</f>
        <v>0</v>
      </c>
      <c r="J8" s="121"/>
      <c r="K8" s="151">
        <v>6</v>
      </c>
      <c r="L8" s="187" t="str">
        <f>IF(M19="","Keine Ergebnisse vorhanden",VLOOKUP(LARGE(U$7:U$12,6),U$7:V$12,2,FALSE))</f>
        <v>Keine Ergebnisse vorhanden</v>
      </c>
      <c r="M8" s="187"/>
      <c r="N8" s="187"/>
      <c r="O8" s="187"/>
      <c r="P8" s="187"/>
      <c r="Q8" s="187"/>
      <c r="R8" s="187"/>
      <c r="S8" s="188"/>
      <c r="U8" s="144">
        <f t="shared" si="0"/>
        <v>0</v>
      </c>
      <c r="V8" s="118" t="str">
        <f t="shared" si="1"/>
        <v>NLV Vaihingen</v>
      </c>
    </row>
    <row r="9" spans="2:22" s="118" customFormat="1" ht="12" customHeight="1">
      <c r="B9" s="152"/>
      <c r="J9" s="121"/>
      <c r="K9" s="121"/>
      <c r="L9" s="121"/>
      <c r="M9" s="3"/>
      <c r="N9" s="3"/>
      <c r="O9" s="3"/>
      <c r="P9" s="3"/>
      <c r="Q9" s="3"/>
      <c r="R9" s="3"/>
      <c r="S9" s="3"/>
      <c r="U9" s="144">
        <f t="shared" si="0"/>
        <v>0</v>
      </c>
      <c r="V9" s="118" t="str">
        <f t="shared" si="1"/>
        <v>TV Stammheim 1</v>
      </c>
    </row>
    <row r="10" spans="1:22" s="118" customFormat="1" ht="12" customHeight="1">
      <c r="A10" s="126" t="s">
        <v>70</v>
      </c>
      <c r="B10" s="153">
        <v>41449</v>
      </c>
      <c r="J10" s="121"/>
      <c r="K10" s="121"/>
      <c r="L10" s="121"/>
      <c r="M10" s="3"/>
      <c r="N10" s="3"/>
      <c r="O10" s="3"/>
      <c r="P10" s="2"/>
      <c r="Q10" s="2"/>
      <c r="R10" s="119"/>
      <c r="S10" s="2"/>
      <c r="U10" s="144">
        <f t="shared" si="0"/>
        <v>0</v>
      </c>
      <c r="V10" s="118" t="str">
        <f t="shared" si="1"/>
        <v>TV Hohenklingen 1</v>
      </c>
    </row>
    <row r="11" spans="1:22" s="118" customFormat="1" ht="12.75">
      <c r="A11" s="126" t="s">
        <v>71</v>
      </c>
      <c r="B11" s="154" t="s">
        <v>85</v>
      </c>
      <c r="J11" s="121"/>
      <c r="K11" s="121"/>
      <c r="L11" s="121"/>
      <c r="M11" s="3"/>
      <c r="N11" s="3"/>
      <c r="O11" s="3"/>
      <c r="P11" s="2"/>
      <c r="Q11" s="2"/>
      <c r="R11" s="119"/>
      <c r="S11" s="2"/>
      <c r="U11" s="144">
        <f t="shared" si="0"/>
        <v>0</v>
      </c>
      <c r="V11" s="118" t="str">
        <f t="shared" si="1"/>
        <v>TSV Gärtringen 1</v>
      </c>
    </row>
    <row r="12" spans="1:32" s="118" customFormat="1" ht="15.75">
      <c r="A12" s="126" t="s">
        <v>73</v>
      </c>
      <c r="B12" s="121" t="s">
        <v>74</v>
      </c>
      <c r="C12" s="155"/>
      <c r="J12" s="121"/>
      <c r="K12" s="121"/>
      <c r="L12" s="121"/>
      <c r="M12" s="3"/>
      <c r="N12" s="3"/>
      <c r="O12" s="3"/>
      <c r="P12" s="2"/>
      <c r="Q12" s="2"/>
      <c r="R12" s="119"/>
      <c r="S12" s="2"/>
      <c r="U12" s="144">
        <f t="shared" si="0"/>
        <v>0</v>
      </c>
      <c r="V12" s="118" t="str">
        <f t="shared" si="1"/>
        <v>TSV Gärtringen 2</v>
      </c>
      <c r="Y12" s="156"/>
      <c r="Z12" s="157"/>
      <c r="AA12"/>
      <c r="AB12" s="157"/>
      <c r="AC12" s="156"/>
      <c r="AD12" s="157"/>
      <c r="AE12" s="127"/>
      <c r="AF12" s="1"/>
    </row>
    <row r="13" spans="1:32" s="118" customFormat="1" ht="12" customHeight="1">
      <c r="A13" s="126" t="s">
        <v>75</v>
      </c>
      <c r="B13" s="41" t="s">
        <v>76</v>
      </c>
      <c r="C13" s="158"/>
      <c r="D13" s="121"/>
      <c r="E13" s="121"/>
      <c r="F13" s="121"/>
      <c r="G13" s="121"/>
      <c r="H13" s="121"/>
      <c r="I13" s="121"/>
      <c r="J13" s="121"/>
      <c r="K13" s="121"/>
      <c r="L13" s="121"/>
      <c r="M13" s="3"/>
      <c r="N13" s="3"/>
      <c r="O13" s="3"/>
      <c r="P13" s="2"/>
      <c r="Q13" s="2"/>
      <c r="R13" s="119"/>
      <c r="S13" s="2"/>
      <c r="Y13" s="156"/>
      <c r="Z13" s="157"/>
      <c r="AA13"/>
      <c r="AB13" s="157"/>
      <c r="AC13" s="156"/>
      <c r="AD13" s="157"/>
      <c r="AE13" s="159"/>
      <c r="AF13" s="1"/>
    </row>
    <row r="14" spans="1:32" s="118" customFormat="1" ht="12" customHeight="1">
      <c r="A14" s="126"/>
      <c r="B14" s="121" t="s">
        <v>10</v>
      </c>
      <c r="C14" s="160"/>
      <c r="D14" s="121"/>
      <c r="E14" s="121"/>
      <c r="F14" s="121"/>
      <c r="G14" s="121"/>
      <c r="H14" s="121"/>
      <c r="I14" s="121"/>
      <c r="J14" s="121"/>
      <c r="K14" s="121"/>
      <c r="L14" s="121"/>
      <c r="M14" s="3"/>
      <c r="N14" s="3"/>
      <c r="O14" s="3"/>
      <c r="P14" s="2"/>
      <c r="Q14" s="2"/>
      <c r="R14" s="119"/>
      <c r="S14" s="2"/>
      <c r="Y14" s="156"/>
      <c r="Z14" s="157"/>
      <c r="AA14"/>
      <c r="AB14" s="157"/>
      <c r="AC14" s="156"/>
      <c r="AD14" s="157"/>
      <c r="AE14" s="127"/>
      <c r="AF14" s="1"/>
    </row>
    <row r="15" spans="1:32" s="118" customFormat="1" ht="12" customHeight="1">
      <c r="A15" s="161"/>
      <c r="B15" s="3"/>
      <c r="C15" s="160"/>
      <c r="D15" s="3"/>
      <c r="E15" s="3"/>
      <c r="F15" s="3"/>
      <c r="G15" s="3"/>
      <c r="H15" s="3"/>
      <c r="I15" s="3"/>
      <c r="J15" s="3"/>
      <c r="K15" s="3"/>
      <c r="L15" s="3"/>
      <c r="M15" s="119"/>
      <c r="N15" s="3"/>
      <c r="O15" s="3"/>
      <c r="P15" s="2"/>
      <c r="Q15" s="2"/>
      <c r="R15" s="119"/>
      <c r="S15" s="2"/>
      <c r="Y15" s="156"/>
      <c r="Z15" s="157"/>
      <c r="AA15"/>
      <c r="AB15" s="157"/>
      <c r="AC15" s="156"/>
      <c r="AD15" s="157"/>
      <c r="AE15" s="127"/>
      <c r="AF15" s="1"/>
    </row>
    <row r="16" spans="1:32" s="118" customFormat="1" ht="12" customHeight="1">
      <c r="A16" s="161"/>
      <c r="B16" s="3"/>
      <c r="C16" s="160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2"/>
      <c r="Q16" s="2"/>
      <c r="R16" s="119"/>
      <c r="S16" s="2"/>
      <c r="Y16" s="156"/>
      <c r="Z16" s="157"/>
      <c r="AA16"/>
      <c r="AB16" s="157"/>
      <c r="AC16" s="156"/>
      <c r="AD16" s="157"/>
      <c r="AE16" s="127"/>
      <c r="AF16" s="1"/>
    </row>
    <row r="17" spans="1:32" s="118" customFormat="1" ht="12" customHeight="1">
      <c r="A17" s="162" t="s">
        <v>77</v>
      </c>
      <c r="B17" s="3" t="s">
        <v>78</v>
      </c>
      <c r="C17" s="160"/>
      <c r="D17" s="121" t="s">
        <v>79</v>
      </c>
      <c r="E17" s="3"/>
      <c r="F17" s="3"/>
      <c r="G17" s="3"/>
      <c r="H17" s="3"/>
      <c r="I17" s="3"/>
      <c r="J17" s="3"/>
      <c r="K17" s="3"/>
      <c r="L17" s="3" t="s">
        <v>80</v>
      </c>
      <c r="M17"/>
      <c r="N17" s="3" t="s">
        <v>81</v>
      </c>
      <c r="O17" s="3"/>
      <c r="P17" s="2"/>
      <c r="Q17" s="3"/>
      <c r="R17" s="3" t="s">
        <v>67</v>
      </c>
      <c r="S17" s="3"/>
      <c r="Y17" s="156"/>
      <c r="Z17" s="157"/>
      <c r="AA17"/>
      <c r="AB17" s="157"/>
      <c r="AC17" s="156"/>
      <c r="AD17" s="157"/>
      <c r="AE17" s="127"/>
      <c r="AF17" s="1"/>
    </row>
    <row r="18" spans="1:32" s="118" customFormat="1" ht="12" customHeight="1">
      <c r="A18" s="161"/>
      <c r="B18" s="3"/>
      <c r="C18" s="160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Y18"/>
      <c r="Z18" s="163"/>
      <c r="AA18"/>
      <c r="AB18" s="163"/>
      <c r="AC18" s="164"/>
      <c r="AD18" s="163"/>
      <c r="AE18" s="127"/>
      <c r="AF18" s="1"/>
    </row>
    <row r="19" spans="1:19" s="118" customFormat="1" ht="12" customHeight="1">
      <c r="A19" s="161" t="str">
        <f>T(B12)</f>
        <v>10:00 Uhr</v>
      </c>
      <c r="B19" s="4" t="str">
        <f>T(B$3)</f>
        <v>TSV Dennach 1</v>
      </c>
      <c r="C19" s="165" t="s">
        <v>69</v>
      </c>
      <c r="D19" s="4" t="str">
        <f>T(B$4)</f>
        <v>NLV Vaihingen</v>
      </c>
      <c r="E19" s="4"/>
      <c r="F19" s="4"/>
      <c r="G19" s="4"/>
      <c r="H19" s="4"/>
      <c r="I19" s="4"/>
      <c r="J19" s="4"/>
      <c r="K19" s="4"/>
      <c r="L19" s="4" t="str">
        <f>T(B$8)</f>
        <v>TSV Gärtringen 2</v>
      </c>
      <c r="M19" s="166"/>
      <c r="N19" s="167" t="s">
        <v>69</v>
      </c>
      <c r="O19" s="166"/>
      <c r="P19" s="2"/>
      <c r="Q19" s="2" t="str">
        <f>IF(M19="","0",IF(M19=O19,"1",IF(M19&gt;O19,"2","0")))</f>
        <v>0</v>
      </c>
      <c r="R19" s="119" t="s">
        <v>69</v>
      </c>
      <c r="S19" s="2" t="str">
        <f>IF(O19="","0",IF(M19=O19,"1",IF(M19&lt;O19,"2","0")))</f>
        <v>0</v>
      </c>
    </row>
    <row r="20" spans="1:19" s="118" customFormat="1" ht="12" customHeight="1">
      <c r="A20" s="161"/>
      <c r="B20" s="4" t="str">
        <f>T(B$5)</f>
        <v>TV Stammheim 1</v>
      </c>
      <c r="C20" s="165" t="s">
        <v>69</v>
      </c>
      <c r="D20" s="4" t="str">
        <f>T(B$6)</f>
        <v>TV Hohenklingen 1</v>
      </c>
      <c r="E20" s="4"/>
      <c r="F20" s="4"/>
      <c r="G20" s="4"/>
      <c r="H20" s="4"/>
      <c r="I20" s="4"/>
      <c r="J20" s="4"/>
      <c r="K20" s="4"/>
      <c r="L20" s="4" t="str">
        <f>B$7</f>
        <v>TSV Gärtringen 1</v>
      </c>
      <c r="M20" s="166"/>
      <c r="N20" s="167" t="s">
        <v>69</v>
      </c>
      <c r="O20" s="166"/>
      <c r="P20" s="2"/>
      <c r="Q20" s="2" t="str">
        <f>IF(M20="","0",IF(M20=O20,"1",IF(M20&gt;O20,"2","0")))</f>
        <v>0</v>
      </c>
      <c r="R20" s="119" t="s">
        <v>69</v>
      </c>
      <c r="S20" s="2" t="str">
        <f>IF(O20="","0",IF(M20=O20,"1",IF(M20&lt;O20,"2","0")))</f>
        <v>0</v>
      </c>
    </row>
    <row r="21" spans="1:19" s="118" customFormat="1" ht="12" customHeight="1">
      <c r="A21" s="161"/>
      <c r="C21" s="165"/>
      <c r="M21" s="166"/>
      <c r="N21" s="167"/>
      <c r="O21" s="166"/>
      <c r="Q21" s="2"/>
      <c r="S21" s="2"/>
    </row>
    <row r="22" spans="1:19" s="118" customFormat="1" ht="12" customHeight="1">
      <c r="A22" s="161"/>
      <c r="B22" s="4" t="str">
        <f>T(B$7)</f>
        <v>TSV Gärtringen 1</v>
      </c>
      <c r="C22" s="165" t="s">
        <v>69</v>
      </c>
      <c r="D22" s="4" t="str">
        <f>T(B$8)</f>
        <v>TSV Gärtringen 2</v>
      </c>
      <c r="E22" s="4"/>
      <c r="F22" s="4"/>
      <c r="G22" s="4"/>
      <c r="H22" s="4"/>
      <c r="I22" s="4"/>
      <c r="J22" s="4"/>
      <c r="K22" s="4"/>
      <c r="L22" s="4" t="str">
        <f>T(B$6)</f>
        <v>TV Hohenklingen 1</v>
      </c>
      <c r="M22" s="166"/>
      <c r="N22" s="167" t="s">
        <v>69</v>
      </c>
      <c r="O22" s="166"/>
      <c r="P22" s="2"/>
      <c r="Q22" s="2" t="str">
        <f>IF(M22="","0",IF(M22=O22,"1",IF(M22&gt;O22,"2","0")))</f>
        <v>0</v>
      </c>
      <c r="R22" s="119" t="s">
        <v>69</v>
      </c>
      <c r="S22" s="2" t="str">
        <f>IF(O22="","0",IF(M22=O22,"1",IF(M22&lt;O22,"2","0")))</f>
        <v>0</v>
      </c>
    </row>
    <row r="23" spans="1:19" s="118" customFormat="1" ht="12" customHeight="1">
      <c r="A23"/>
      <c r="B23" s="4" t="str">
        <f>T(B$3)</f>
        <v>TSV Dennach 1</v>
      </c>
      <c r="C23" s="165" t="s">
        <v>69</v>
      </c>
      <c r="D23" s="4" t="str">
        <f>T(B$5)</f>
        <v>TV Stammheim 1</v>
      </c>
      <c r="E23" s="4"/>
      <c r="F23" s="4"/>
      <c r="G23" s="4"/>
      <c r="H23" s="4"/>
      <c r="I23" s="4"/>
      <c r="J23" s="4"/>
      <c r="K23" s="4"/>
      <c r="L23" s="4" t="str">
        <f>B$4</f>
        <v>NLV Vaihingen</v>
      </c>
      <c r="M23" s="166"/>
      <c r="N23" s="167" t="s">
        <v>69</v>
      </c>
      <c r="O23" s="166"/>
      <c r="P23" s="2"/>
      <c r="Q23" s="2" t="str">
        <f>IF(M23="","0",IF(M23=O23,"1",IF(M23&gt;O23,"2","0")))</f>
        <v>0</v>
      </c>
      <c r="R23" s="119" t="s">
        <v>69</v>
      </c>
      <c r="S23" s="2" t="str">
        <f>IF(O23="","0",IF(M23=O23,"1",IF(M23&lt;O23,"2","0")))</f>
        <v>0</v>
      </c>
    </row>
    <row r="24" spans="1:19" s="118" customFormat="1" ht="12" customHeight="1">
      <c r="A24"/>
      <c r="B24" s="4"/>
      <c r="C24" s="165"/>
      <c r="D24" s="4"/>
      <c r="E24" s="4"/>
      <c r="F24" s="4"/>
      <c r="G24" s="4"/>
      <c r="H24" s="4"/>
      <c r="I24" s="4"/>
      <c r="J24" s="4"/>
      <c r="K24" s="4"/>
      <c r="L24" s="4"/>
      <c r="M24" s="166"/>
      <c r="N24" s="167"/>
      <c r="O24" s="166"/>
      <c r="P24" s="2"/>
      <c r="Q24" s="2"/>
      <c r="R24" s="119"/>
      <c r="S24" s="2"/>
    </row>
    <row r="25" spans="1:19" s="118" customFormat="1" ht="12" customHeight="1">
      <c r="A25" s="161"/>
      <c r="B25" s="4" t="str">
        <f>T(B$8)</f>
        <v>TSV Gärtringen 2</v>
      </c>
      <c r="C25" s="165" t="s">
        <v>69</v>
      </c>
      <c r="D25" s="4" t="str">
        <f>T(B$6)</f>
        <v>TV Hohenklingen 1</v>
      </c>
      <c r="E25" s="4"/>
      <c r="F25" s="4"/>
      <c r="G25" s="4"/>
      <c r="H25" s="4"/>
      <c r="I25" s="4"/>
      <c r="J25" s="4"/>
      <c r="K25" s="4"/>
      <c r="L25" s="4" t="str">
        <f>T(B$5)</f>
        <v>TV Stammheim 1</v>
      </c>
      <c r="M25" s="166"/>
      <c r="N25" s="167" t="s">
        <v>69</v>
      </c>
      <c r="O25" s="166"/>
      <c r="P25" s="2"/>
      <c r="Q25" s="2" t="str">
        <f>IF(M25="","0",IF(M25=O25,"1",IF(M25&gt;O25,"2","0")))</f>
        <v>0</v>
      </c>
      <c r="R25" s="119" t="s">
        <v>69</v>
      </c>
      <c r="S25" s="2" t="str">
        <f>IF(O25="","0",IF(M25=O25,"1",IF(M25&lt;O25,"2","0")))</f>
        <v>0</v>
      </c>
    </row>
    <row r="26" spans="1:19" s="118" customFormat="1" ht="12" customHeight="1">
      <c r="A26" s="161"/>
      <c r="B26" s="4" t="str">
        <f>T(B$4)</f>
        <v>NLV Vaihingen</v>
      </c>
      <c r="C26" s="165" t="s">
        <v>69</v>
      </c>
      <c r="D26" s="4" t="str">
        <f>T(B$7)</f>
        <v>TSV Gärtringen 1</v>
      </c>
      <c r="E26" s="4"/>
      <c r="F26" s="4"/>
      <c r="G26" s="4"/>
      <c r="H26" s="4"/>
      <c r="I26" s="4"/>
      <c r="J26" s="4"/>
      <c r="K26" s="4"/>
      <c r="L26" s="4" t="str">
        <f>B$3</f>
        <v>TSV Dennach 1</v>
      </c>
      <c r="M26" s="166"/>
      <c r="N26" s="167" t="s">
        <v>69</v>
      </c>
      <c r="O26" s="166"/>
      <c r="P26" s="2"/>
      <c r="Q26" s="2" t="str">
        <f>IF(M26="","0",IF(M26=O26,"1",IF(M26&gt;O26,"2","0")))</f>
        <v>0</v>
      </c>
      <c r="R26" s="119" t="s">
        <v>69</v>
      </c>
      <c r="S26" s="2" t="str">
        <f>IF(O26="","0",IF(M26=O26,"1",IF(M26&lt;O26,"2","0")))</f>
        <v>0</v>
      </c>
    </row>
    <row r="27" spans="1:19" s="118" customFormat="1" ht="12" customHeight="1">
      <c r="A27"/>
      <c r="B27"/>
      <c r="C27" s="165"/>
      <c r="D27"/>
      <c r="E27"/>
      <c r="F27"/>
      <c r="G27"/>
      <c r="H27"/>
      <c r="I27"/>
      <c r="J27"/>
      <c r="K27"/>
      <c r="L27"/>
      <c r="M27" s="166"/>
      <c r="N27" s="167"/>
      <c r="O27" s="166"/>
      <c r="P27"/>
      <c r="Q27" s="2"/>
      <c r="R27"/>
      <c r="S27" s="2"/>
    </row>
    <row r="28" spans="1:19" s="118" customFormat="1" ht="12" customHeight="1">
      <c r="A28" s="161"/>
      <c r="B28" s="118" t="str">
        <f>T(B$8)</f>
        <v>TSV Gärtringen 2</v>
      </c>
      <c r="C28" s="165" t="s">
        <v>69</v>
      </c>
      <c r="D28" s="118" t="str">
        <f>T(B$3)</f>
        <v>TSV Dennach 1</v>
      </c>
      <c r="L28" s="118" t="str">
        <f>T(B$7)</f>
        <v>TSV Gärtringen 1</v>
      </c>
      <c r="M28" s="166"/>
      <c r="N28" s="167" t="s">
        <v>69</v>
      </c>
      <c r="O28" s="166"/>
      <c r="P28" s="3"/>
      <c r="Q28" s="2" t="str">
        <f>IF(M28="","0",IF(M28=O28,"1",IF(M28&gt;O28,"2","0")))</f>
        <v>0</v>
      </c>
      <c r="R28" s="119" t="s">
        <v>69</v>
      </c>
      <c r="S28" s="2" t="str">
        <f>IF(O28="","0",IF(M28=O28,"1",IF(M28&lt;O28,"2","0")))</f>
        <v>0</v>
      </c>
    </row>
    <row r="29" spans="1:19" s="118" customFormat="1" ht="12" customHeight="1">
      <c r="A29" s="161"/>
      <c r="B29" s="4" t="str">
        <f>T(B$4)</f>
        <v>NLV Vaihingen</v>
      </c>
      <c r="C29" s="165" t="s">
        <v>69</v>
      </c>
      <c r="D29" s="4" t="str">
        <f>T(B$5)</f>
        <v>TV Stammheim 1</v>
      </c>
      <c r="E29" s="4"/>
      <c r="F29" s="4"/>
      <c r="G29" s="4"/>
      <c r="H29" s="4"/>
      <c r="I29" s="4"/>
      <c r="J29" s="4"/>
      <c r="K29" s="4"/>
      <c r="L29" s="4" t="str">
        <f>B$6</f>
        <v>TV Hohenklingen 1</v>
      </c>
      <c r="M29" s="166"/>
      <c r="N29" s="167" t="s">
        <v>69</v>
      </c>
      <c r="O29" s="166"/>
      <c r="P29" s="2"/>
      <c r="Q29" s="2" t="str">
        <f>IF(M29="","0",IF(M29=O29,"1",IF(M29&gt;O29,"2","0")))</f>
        <v>0</v>
      </c>
      <c r="R29" s="119" t="s">
        <v>69</v>
      </c>
      <c r="S29" s="2" t="str">
        <f>IF(O29="","0",IF(M29=O29,"1",IF(M29&lt;O29,"2","0")))</f>
        <v>0</v>
      </c>
    </row>
    <row r="30" spans="1:19" s="118" customFormat="1" ht="12" customHeight="1">
      <c r="A30" s="161"/>
      <c r="C30" s="165"/>
      <c r="M30" s="166"/>
      <c r="N30" s="167"/>
      <c r="O30" s="166"/>
      <c r="Q30" s="2"/>
      <c r="S30" s="2"/>
    </row>
    <row r="31" spans="1:19" s="118" customFormat="1" ht="12" customHeight="1">
      <c r="A31" s="119"/>
      <c r="B31" s="118" t="str">
        <f>T(B$6)</f>
        <v>TV Hohenklingen 1</v>
      </c>
      <c r="C31" s="165" t="s">
        <v>69</v>
      </c>
      <c r="D31" s="118" t="str">
        <f>T(B$7)</f>
        <v>TSV Gärtringen 1</v>
      </c>
      <c r="L31" s="118" t="str">
        <f>T(B$4)</f>
        <v>NLV Vaihingen</v>
      </c>
      <c r="M31" s="166"/>
      <c r="N31" s="167" t="s">
        <v>69</v>
      </c>
      <c r="O31" s="166"/>
      <c r="P31" s="2"/>
      <c r="Q31" s="2" t="str">
        <f>IF(M31="","0",IF(M31=O31,"1",IF(M31&gt;O31,"2","0")))</f>
        <v>0</v>
      </c>
      <c r="R31" s="119" t="s">
        <v>69</v>
      </c>
      <c r="S31" s="2" t="str">
        <f>IF(O31="","0",IF(M31=O31,"1",IF(M31&lt;O31,"2","0")))</f>
        <v>0</v>
      </c>
    </row>
    <row r="32" spans="1:19" s="118" customFormat="1" ht="12" customHeight="1">
      <c r="A32" s="161"/>
      <c r="B32" s="4" t="str">
        <f>T(B$5)</f>
        <v>TV Stammheim 1</v>
      </c>
      <c r="C32" s="165" t="s">
        <v>69</v>
      </c>
      <c r="D32" s="4" t="str">
        <f>T(B$8)</f>
        <v>TSV Gärtringen 2</v>
      </c>
      <c r="E32" s="4"/>
      <c r="F32" s="4"/>
      <c r="G32" s="4"/>
      <c r="H32" s="4"/>
      <c r="I32" s="4"/>
      <c r="J32" s="4"/>
      <c r="K32" s="4"/>
      <c r="L32" s="4" t="str">
        <f>B$3</f>
        <v>TSV Dennach 1</v>
      </c>
      <c r="M32" s="166"/>
      <c r="N32" s="167" t="s">
        <v>69</v>
      </c>
      <c r="O32" s="166"/>
      <c r="P32" s="2"/>
      <c r="Q32" s="2" t="str">
        <f>IF(M32="","0",IF(M32=O32,"1",IF(M32&gt;O32,"2","0")))</f>
        <v>0</v>
      </c>
      <c r="R32" s="119" t="s">
        <v>69</v>
      </c>
      <c r="S32" s="2" t="str">
        <f>IF(O32="","0",IF(M32=O32,"1",IF(M32&lt;O32,"2","0")))</f>
        <v>0</v>
      </c>
    </row>
    <row r="33" spans="1:19" s="118" customFormat="1" ht="12" customHeight="1">
      <c r="A33" s="161"/>
      <c r="B33" s="4"/>
      <c r="C33" s="165"/>
      <c r="D33" s="4"/>
      <c r="E33" s="4"/>
      <c r="F33" s="4"/>
      <c r="G33" s="4"/>
      <c r="H33" s="4"/>
      <c r="I33" s="4"/>
      <c r="J33" s="4"/>
      <c r="K33" s="4"/>
      <c r="L33" s="4"/>
      <c r="M33" s="166"/>
      <c r="N33" s="167"/>
      <c r="O33" s="166"/>
      <c r="P33" s="2"/>
      <c r="Q33" s="2"/>
      <c r="R33" s="119"/>
      <c r="S33" s="2"/>
    </row>
    <row r="34" spans="1:19" s="118" customFormat="1" ht="12" customHeight="1">
      <c r="A34" s="161"/>
      <c r="B34" s="4" t="str">
        <f>T(B$7)</f>
        <v>TSV Gärtringen 1</v>
      </c>
      <c r="C34" s="165" t="s">
        <v>69</v>
      </c>
      <c r="D34" s="4" t="str">
        <f>T(B$3)</f>
        <v>TSV Dennach 1</v>
      </c>
      <c r="E34" s="4"/>
      <c r="F34" s="4"/>
      <c r="G34" s="4"/>
      <c r="H34" s="4"/>
      <c r="I34" s="4"/>
      <c r="J34" s="4"/>
      <c r="K34" s="4"/>
      <c r="L34" s="4" t="str">
        <f>T(B$5)</f>
        <v>TV Stammheim 1</v>
      </c>
      <c r="M34" s="166"/>
      <c r="N34" s="167" t="s">
        <v>69</v>
      </c>
      <c r="O34" s="166"/>
      <c r="P34" s="2"/>
      <c r="Q34" s="2" t="str">
        <f>IF(M34="","0",IF(M34=O34,"1",IF(M34&gt;O34,"2","0")))</f>
        <v>0</v>
      </c>
      <c r="R34" s="119" t="s">
        <v>69</v>
      </c>
      <c r="S34" s="2" t="str">
        <f>IF(O34="","0",IF(M34=O34,"1",IF(M34&lt;O34,"2","0")))</f>
        <v>0</v>
      </c>
    </row>
    <row r="35" spans="1:19" s="118" customFormat="1" ht="12" customHeight="1">
      <c r="A35" s="161"/>
      <c r="B35" s="118" t="str">
        <f>T(B$6)</f>
        <v>TV Hohenklingen 1</v>
      </c>
      <c r="C35" s="165" t="s">
        <v>69</v>
      </c>
      <c r="D35" s="118" t="str">
        <f>T(B$4)</f>
        <v>NLV Vaihingen</v>
      </c>
      <c r="L35" s="118" t="str">
        <f>T(B$8)</f>
        <v>TSV Gärtringen 2</v>
      </c>
      <c r="M35" s="166"/>
      <c r="N35" s="167" t="s">
        <v>69</v>
      </c>
      <c r="O35" s="166"/>
      <c r="P35" s="119"/>
      <c r="Q35" s="2" t="str">
        <f>IF(M35="","0",IF(M35=O35,"1",IF(M35&gt;O35,"2","0")))</f>
        <v>0</v>
      </c>
      <c r="R35" s="119" t="s">
        <v>69</v>
      </c>
      <c r="S35" s="2" t="str">
        <f>IF(O35="","0",IF(M35=O35,"1",IF(M35&lt;O35,"2","0")))</f>
        <v>0</v>
      </c>
    </row>
    <row r="36" spans="1:19" s="118" customFormat="1" ht="12" customHeight="1">
      <c r="A36"/>
      <c r="B36"/>
      <c r="C36" s="165"/>
      <c r="D36"/>
      <c r="E36"/>
      <c r="F36"/>
      <c r="G36"/>
      <c r="H36"/>
      <c r="I36"/>
      <c r="J36"/>
      <c r="K36"/>
      <c r="L36"/>
      <c r="M36" s="166"/>
      <c r="N36" s="167"/>
      <c r="O36" s="166"/>
      <c r="P36"/>
      <c r="Q36" s="2"/>
      <c r="R36"/>
      <c r="S36" s="2"/>
    </row>
    <row r="37" spans="1:19" s="118" customFormat="1" ht="12" customHeight="1">
      <c r="A37" s="161"/>
      <c r="B37" s="118" t="str">
        <f>T(B$7)</f>
        <v>TSV Gärtringen 1</v>
      </c>
      <c r="C37" s="165" t="s">
        <v>69</v>
      </c>
      <c r="D37" s="118" t="str">
        <f>T(B$5)</f>
        <v>TV Stammheim 1</v>
      </c>
      <c r="L37" s="118" t="str">
        <f>T(B$3)</f>
        <v>TSV Dennach 1</v>
      </c>
      <c r="M37" s="166"/>
      <c r="N37" s="167" t="s">
        <v>69</v>
      </c>
      <c r="O37" s="166"/>
      <c r="P37" s="3"/>
      <c r="Q37" s="2" t="str">
        <f>IF(M37="","0",IF(M37=O37,"1",IF(M37&gt;O37,"2","0")))</f>
        <v>0</v>
      </c>
      <c r="R37" s="119" t="s">
        <v>69</v>
      </c>
      <c r="S37" s="2" t="str">
        <f>IF(O37="","0",IF(M37=O37,"1",IF(M37&lt;O37,"2","0")))</f>
        <v>0</v>
      </c>
    </row>
    <row r="38" spans="1:19" s="118" customFormat="1" ht="12" customHeight="1">
      <c r="A38" s="161"/>
      <c r="B38" s="118" t="str">
        <f>T(B$4)</f>
        <v>NLV Vaihingen</v>
      </c>
      <c r="C38" s="165" t="s">
        <v>69</v>
      </c>
      <c r="D38" s="118" t="str">
        <f>T(B$8)</f>
        <v>TSV Gärtringen 2</v>
      </c>
      <c r="L38" s="118" t="str">
        <f>B$6</f>
        <v>TV Hohenklingen 1</v>
      </c>
      <c r="M38" s="166"/>
      <c r="N38" s="167" t="s">
        <v>69</v>
      </c>
      <c r="O38" s="166"/>
      <c r="P38" s="2"/>
      <c r="Q38" s="2" t="str">
        <f>IF(M38="","0",IF(M38=O38,"1",IF(M38&gt;O38,"2","0")))</f>
        <v>0</v>
      </c>
      <c r="R38" s="119" t="s">
        <v>69</v>
      </c>
      <c r="S38" s="2" t="str">
        <f>IF(O38="","0",IF(M38=O38,"1",IF(M38&lt;O38,"2","0")))</f>
        <v>0</v>
      </c>
    </row>
    <row r="39" spans="1:19" s="118" customFormat="1" ht="12" customHeight="1">
      <c r="A39" s="161"/>
      <c r="C39" s="165"/>
      <c r="M39" s="166"/>
      <c r="N39" s="167"/>
      <c r="O39" s="166"/>
      <c r="Q39" s="2"/>
      <c r="S39" s="2"/>
    </row>
    <row r="40" spans="1:19" s="118" customFormat="1" ht="12" customHeight="1">
      <c r="A40" s="161"/>
      <c r="B40" s="4" t="str">
        <f>T(B$6)</f>
        <v>TV Hohenklingen 1</v>
      </c>
      <c r="C40" s="165" t="s">
        <v>69</v>
      </c>
      <c r="D40" s="4" t="str">
        <f>T(B$3)</f>
        <v>TSV Dennach 1</v>
      </c>
      <c r="E40" s="4"/>
      <c r="F40" s="4"/>
      <c r="G40" s="4"/>
      <c r="H40" s="4"/>
      <c r="I40" s="4"/>
      <c r="J40" s="4"/>
      <c r="K40" s="4"/>
      <c r="L40" s="4" t="str">
        <f>T(B$4)</f>
        <v>NLV Vaihingen</v>
      </c>
      <c r="M40" s="166"/>
      <c r="N40" s="167" t="s">
        <v>69</v>
      </c>
      <c r="O40" s="166"/>
      <c r="P40" s="2"/>
      <c r="Q40" s="2" t="str">
        <f>IF(M40="","0",IF(M40=O40,"1",IF(M40&gt;O40,"2","0")))</f>
        <v>0</v>
      </c>
      <c r="R40" s="119" t="s">
        <v>69</v>
      </c>
      <c r="S40" s="2" t="str">
        <f>IF(O40="","0",IF(M40=O40,"1",IF(M40&lt;O40,"2","0")))</f>
        <v>0</v>
      </c>
    </row>
    <row r="41" spans="1:19" s="118" customFormat="1" ht="12" customHeight="1">
      <c r="A41" s="161"/>
      <c r="B41" s="4"/>
      <c r="C41" s="165"/>
      <c r="D41" s="4"/>
      <c r="E41" s="4"/>
      <c r="F41" s="4"/>
      <c r="G41" s="4"/>
      <c r="H41" s="4"/>
      <c r="I41" s="4"/>
      <c r="J41" s="4"/>
      <c r="K41" s="4"/>
      <c r="L41" s="4"/>
      <c r="M41" s="2"/>
      <c r="N41" s="2"/>
      <c r="O41" s="2"/>
      <c r="P41" s="2"/>
      <c r="Q41" s="2"/>
      <c r="R41" s="119"/>
      <c r="S41" s="2"/>
    </row>
    <row r="42" spans="1:19" s="121" customFormat="1" ht="12.75">
      <c r="A42" s="126"/>
      <c r="B42" s="168"/>
      <c r="C42" s="160"/>
      <c r="M42" s="3"/>
      <c r="N42" s="3"/>
      <c r="O42" s="3"/>
      <c r="P42" s="3"/>
      <c r="Q42" s="3"/>
      <c r="R42" s="3"/>
      <c r="S42" s="3"/>
    </row>
    <row r="43" spans="1:19" s="121" customFormat="1" ht="12.75">
      <c r="A43" s="126"/>
      <c r="B43" s="169"/>
      <c r="C43" s="160"/>
      <c r="M43" s="3"/>
      <c r="N43" s="3"/>
      <c r="O43" s="3"/>
      <c r="P43" s="3"/>
      <c r="Q43" s="3"/>
      <c r="R43" s="3"/>
      <c r="S43" s="3"/>
    </row>
    <row r="44" spans="1:19" s="121" customFormat="1" ht="15.75">
      <c r="A44" s="126"/>
      <c r="C44" s="155"/>
      <c r="M44" s="3"/>
      <c r="N44" s="3"/>
      <c r="O44" s="3"/>
      <c r="P44" s="3"/>
      <c r="Q44" s="3"/>
      <c r="R44" s="3"/>
      <c r="S44" s="3"/>
    </row>
    <row r="45" spans="1:19" s="121" customFormat="1" ht="12.75">
      <c r="A45" s="126"/>
      <c r="B45" s="41"/>
      <c r="C45" s="158"/>
      <c r="M45" s="3"/>
      <c r="N45" s="3"/>
      <c r="O45" s="3"/>
      <c r="P45" s="3"/>
      <c r="Q45" s="3"/>
      <c r="R45" s="3"/>
      <c r="S45" s="3"/>
    </row>
    <row r="46" spans="1:19" s="121" customFormat="1" ht="12.75">
      <c r="A46" s="126"/>
      <c r="C46" s="160"/>
      <c r="M46" s="3"/>
      <c r="N46" s="3"/>
      <c r="O46" s="3"/>
      <c r="P46" s="3"/>
      <c r="Q46" s="3"/>
      <c r="R46" s="3"/>
      <c r="S46" s="3"/>
    </row>
    <row r="47" spans="1:19" s="121" customFormat="1" ht="12.75">
      <c r="A47" s="126"/>
      <c r="C47" s="160"/>
      <c r="M47" s="3"/>
      <c r="N47" s="3"/>
      <c r="O47" s="3"/>
      <c r="P47" s="3"/>
      <c r="Q47" s="3"/>
      <c r="R47" s="3"/>
      <c r="S47" s="3"/>
    </row>
    <row r="48" spans="1:20" s="121" customFormat="1" ht="12.75">
      <c r="A48" s="162"/>
      <c r="B48" s="3"/>
      <c r="C48" s="160"/>
      <c r="E48" s="3"/>
      <c r="F48" s="3"/>
      <c r="G48" s="3"/>
      <c r="H48" s="3"/>
      <c r="I48" s="3"/>
      <c r="J48" s="3"/>
      <c r="K48" s="3"/>
      <c r="L48" s="3"/>
      <c r="M48"/>
      <c r="N48" s="3"/>
      <c r="O48" s="3"/>
      <c r="P48" s="2"/>
      <c r="Q48" s="3"/>
      <c r="R48" s="3"/>
      <c r="S48" s="3"/>
      <c r="T48" s="118"/>
    </row>
    <row r="49" spans="1:20" s="121" customFormat="1" ht="12.75">
      <c r="A49" s="161"/>
      <c r="B49" s="3"/>
      <c r="C49" s="160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118"/>
    </row>
    <row r="50" spans="1:20" s="121" customFormat="1" ht="12.75">
      <c r="A50" s="161"/>
      <c r="B50" s="4"/>
      <c r="C50" s="165"/>
      <c r="D50" s="4"/>
      <c r="E50" s="4"/>
      <c r="F50" s="4"/>
      <c r="G50" s="4"/>
      <c r="H50" s="4"/>
      <c r="I50" s="4"/>
      <c r="J50" s="4"/>
      <c r="K50" s="4"/>
      <c r="L50" s="4"/>
      <c r="M50" s="170"/>
      <c r="N50" s="2"/>
      <c r="O50" s="170"/>
      <c r="P50" s="2"/>
      <c r="Q50" s="2"/>
      <c r="R50" s="119"/>
      <c r="S50" s="2"/>
      <c r="T50" s="118"/>
    </row>
    <row r="51" spans="1:20" s="121" customFormat="1" ht="12.75">
      <c r="A51" s="161"/>
      <c r="B51" s="4"/>
      <c r="C51" s="165"/>
      <c r="D51" s="4"/>
      <c r="E51" s="4"/>
      <c r="F51" s="4"/>
      <c r="G51" s="4"/>
      <c r="H51" s="4"/>
      <c r="I51" s="4"/>
      <c r="J51" s="4"/>
      <c r="K51" s="4"/>
      <c r="L51" s="4"/>
      <c r="M51" s="170"/>
      <c r="N51" s="2"/>
      <c r="O51" s="170"/>
      <c r="P51" s="2"/>
      <c r="Q51" s="2"/>
      <c r="R51" s="119"/>
      <c r="S51" s="2"/>
      <c r="T51" s="118"/>
    </row>
    <row r="52" spans="1:20" s="121" customFormat="1" ht="12.75">
      <c r="A52" s="161"/>
      <c r="B52" s="118"/>
      <c r="C52" s="165"/>
      <c r="D52" s="118"/>
      <c r="E52" s="118"/>
      <c r="F52" s="118"/>
      <c r="G52" s="118"/>
      <c r="H52" s="118"/>
      <c r="I52" s="118"/>
      <c r="J52" s="118"/>
      <c r="K52" s="118"/>
      <c r="L52" s="118"/>
      <c r="M52" s="171"/>
      <c r="N52" s="118"/>
      <c r="O52" s="171"/>
      <c r="P52" s="118"/>
      <c r="Q52" s="2"/>
      <c r="R52" s="118"/>
      <c r="S52" s="2"/>
      <c r="T52" s="118"/>
    </row>
    <row r="53" spans="1:20" s="121" customFormat="1" ht="12.75">
      <c r="A53" s="161"/>
      <c r="B53" s="4"/>
      <c r="C53" s="165"/>
      <c r="D53" s="4"/>
      <c r="E53" s="4"/>
      <c r="F53" s="4"/>
      <c r="G53" s="4"/>
      <c r="H53" s="4"/>
      <c r="I53" s="4"/>
      <c r="J53" s="4"/>
      <c r="K53" s="4"/>
      <c r="L53" s="4"/>
      <c r="M53" s="170"/>
      <c r="N53" s="2"/>
      <c r="O53" s="170"/>
      <c r="P53" s="2"/>
      <c r="Q53" s="2"/>
      <c r="R53" s="119"/>
      <c r="S53" s="2"/>
      <c r="T53" s="118"/>
    </row>
    <row r="54" spans="1:20" s="121" customFormat="1" ht="12.75">
      <c r="A54"/>
      <c r="B54" s="4"/>
      <c r="C54" s="165"/>
      <c r="D54" s="4"/>
      <c r="E54" s="4"/>
      <c r="F54" s="4"/>
      <c r="G54" s="4"/>
      <c r="H54" s="4"/>
      <c r="I54" s="4"/>
      <c r="J54" s="4"/>
      <c r="K54" s="4"/>
      <c r="L54" s="4"/>
      <c r="M54" s="170"/>
      <c r="N54" s="2"/>
      <c r="O54" s="170"/>
      <c r="P54" s="2"/>
      <c r="Q54" s="2"/>
      <c r="R54" s="119"/>
      <c r="S54" s="2"/>
      <c r="T54" s="118"/>
    </row>
    <row r="55" spans="1:20" s="172" customFormat="1" ht="12.75">
      <c r="A55"/>
      <c r="B55" s="4"/>
      <c r="C55" s="165"/>
      <c r="D55" s="4"/>
      <c r="E55" s="4"/>
      <c r="F55" s="4"/>
      <c r="G55" s="4"/>
      <c r="H55" s="4"/>
      <c r="I55" s="4"/>
      <c r="J55" s="4"/>
      <c r="K55" s="4"/>
      <c r="L55" s="4"/>
      <c r="M55" s="170"/>
      <c r="N55" s="2"/>
      <c r="O55" s="170"/>
      <c r="P55" s="2"/>
      <c r="Q55" s="2"/>
      <c r="R55" s="119"/>
      <c r="S55" s="2"/>
      <c r="T55" s="118"/>
    </row>
    <row r="56" spans="1:20" s="172" customFormat="1" ht="12.75">
      <c r="A56" s="161"/>
      <c r="B56" s="4"/>
      <c r="C56" s="165"/>
      <c r="D56" s="4"/>
      <c r="E56" s="4"/>
      <c r="F56" s="4"/>
      <c r="G56" s="4"/>
      <c r="H56" s="4"/>
      <c r="I56" s="4"/>
      <c r="J56" s="4"/>
      <c r="K56" s="4"/>
      <c r="L56" s="4"/>
      <c r="M56" s="170"/>
      <c r="N56" s="2"/>
      <c r="O56" s="170"/>
      <c r="P56" s="2"/>
      <c r="Q56" s="2"/>
      <c r="R56" s="119"/>
      <c r="S56" s="2"/>
      <c r="T56" s="118"/>
    </row>
    <row r="57" spans="1:20" s="172" customFormat="1" ht="12.75">
      <c r="A57" s="161"/>
      <c r="B57" s="4"/>
      <c r="C57" s="165"/>
      <c r="D57" s="4"/>
      <c r="E57" s="4"/>
      <c r="F57" s="4"/>
      <c r="G57" s="4"/>
      <c r="H57" s="4"/>
      <c r="I57" s="4"/>
      <c r="J57" s="4"/>
      <c r="K57" s="4"/>
      <c r="L57" s="4"/>
      <c r="M57" s="170"/>
      <c r="N57" s="2"/>
      <c r="O57" s="170"/>
      <c r="P57" s="2"/>
      <c r="Q57" s="2"/>
      <c r="R57" s="119"/>
      <c r="S57" s="2"/>
      <c r="T57" s="118"/>
    </row>
    <row r="58" spans="1:20" s="172" customFormat="1" ht="12.75">
      <c r="A58"/>
      <c r="B58"/>
      <c r="C58" s="165"/>
      <c r="D58"/>
      <c r="E58"/>
      <c r="F58"/>
      <c r="G58"/>
      <c r="H58"/>
      <c r="I58"/>
      <c r="J58"/>
      <c r="K58"/>
      <c r="L58"/>
      <c r="M58" s="173"/>
      <c r="N58"/>
      <c r="O58" s="173"/>
      <c r="P58"/>
      <c r="Q58" s="2"/>
      <c r="R58"/>
      <c r="S58" s="2"/>
      <c r="T58" s="118"/>
    </row>
    <row r="59" spans="1:20" s="1" customFormat="1" ht="12.75">
      <c r="A59" s="161"/>
      <c r="B59" s="118"/>
      <c r="C59" s="165"/>
      <c r="D59" s="118"/>
      <c r="E59" s="118"/>
      <c r="F59" s="118"/>
      <c r="G59" s="118"/>
      <c r="H59" s="118"/>
      <c r="I59" s="118"/>
      <c r="J59" s="118"/>
      <c r="K59" s="118"/>
      <c r="L59" s="118"/>
      <c r="M59" s="174"/>
      <c r="N59" s="2"/>
      <c r="O59" s="174"/>
      <c r="P59" s="3"/>
      <c r="Q59" s="2"/>
      <c r="R59" s="119"/>
      <c r="S59" s="2"/>
      <c r="T59" s="118"/>
    </row>
    <row r="60" spans="1:20" s="1" customFormat="1" ht="12.75">
      <c r="A60" s="161"/>
      <c r="B60" s="4"/>
      <c r="C60" s="165"/>
      <c r="D60" s="4"/>
      <c r="E60" s="4"/>
      <c r="F60" s="4"/>
      <c r="G60" s="4"/>
      <c r="H60" s="4"/>
      <c r="I60" s="4"/>
      <c r="J60" s="4"/>
      <c r="K60" s="4"/>
      <c r="L60" s="4"/>
      <c r="M60" s="170"/>
      <c r="N60" s="2"/>
      <c r="O60" s="170"/>
      <c r="P60" s="2"/>
      <c r="Q60" s="2"/>
      <c r="R60" s="119"/>
      <c r="S60" s="2"/>
      <c r="T60" s="118"/>
    </row>
    <row r="61" spans="1:20" s="1" customFormat="1" ht="12.75">
      <c r="A61" s="161"/>
      <c r="B61" s="118"/>
      <c r="C61" s="165"/>
      <c r="D61" s="118"/>
      <c r="E61" s="118"/>
      <c r="F61" s="118"/>
      <c r="G61" s="118"/>
      <c r="H61" s="118"/>
      <c r="I61" s="118"/>
      <c r="J61" s="118"/>
      <c r="K61" s="118"/>
      <c r="L61" s="118"/>
      <c r="M61" s="171"/>
      <c r="N61" s="118"/>
      <c r="O61" s="171"/>
      <c r="P61" s="118"/>
      <c r="Q61" s="2"/>
      <c r="R61" s="118"/>
      <c r="S61" s="2"/>
      <c r="T61" s="118"/>
    </row>
    <row r="62" spans="1:20" s="1" customFormat="1" ht="12.75">
      <c r="A62" s="175"/>
      <c r="B62" s="118"/>
      <c r="C62" s="165"/>
      <c r="D62" s="118"/>
      <c r="E62" s="118"/>
      <c r="F62" s="118"/>
      <c r="G62" s="118"/>
      <c r="H62" s="118"/>
      <c r="I62" s="118"/>
      <c r="J62" s="118"/>
      <c r="K62" s="118"/>
      <c r="L62" s="118"/>
      <c r="M62" s="174"/>
      <c r="N62" s="2"/>
      <c r="O62" s="174"/>
      <c r="P62" s="2"/>
      <c r="Q62" s="2"/>
      <c r="R62" s="119"/>
      <c r="S62" s="2"/>
      <c r="T62" s="118"/>
    </row>
    <row r="63" spans="1:20" s="1" customFormat="1" ht="12.75">
      <c r="A63" s="161"/>
      <c r="B63" s="4"/>
      <c r="C63" s="165"/>
      <c r="D63" s="4"/>
      <c r="E63" s="4"/>
      <c r="F63" s="4"/>
      <c r="G63" s="4"/>
      <c r="H63" s="4"/>
      <c r="I63" s="4"/>
      <c r="J63" s="4"/>
      <c r="K63" s="4"/>
      <c r="L63" s="4"/>
      <c r="M63" s="170"/>
      <c r="N63" s="2"/>
      <c r="O63" s="170"/>
      <c r="P63" s="2"/>
      <c r="Q63" s="2"/>
      <c r="R63" s="119"/>
      <c r="S63" s="2"/>
      <c r="T63" s="118"/>
    </row>
    <row r="64" spans="1:20" s="1" customFormat="1" ht="12.75">
      <c r="A64" s="161"/>
      <c r="B64" s="4"/>
      <c r="C64" s="165"/>
      <c r="D64" s="4"/>
      <c r="E64" s="4"/>
      <c r="F64" s="4"/>
      <c r="G64" s="4"/>
      <c r="H64" s="4"/>
      <c r="I64" s="4"/>
      <c r="J64" s="4"/>
      <c r="K64" s="4"/>
      <c r="L64" s="4"/>
      <c r="M64" s="170"/>
      <c r="N64" s="2"/>
      <c r="O64" s="170"/>
      <c r="P64" s="2"/>
      <c r="Q64" s="2"/>
      <c r="R64" s="119"/>
      <c r="S64" s="2"/>
      <c r="T64" s="118"/>
    </row>
    <row r="65" spans="1:20" s="1" customFormat="1" ht="12.75">
      <c r="A65" s="161"/>
      <c r="B65" s="4"/>
      <c r="C65" s="165"/>
      <c r="D65" s="4"/>
      <c r="E65" s="4"/>
      <c r="F65" s="4"/>
      <c r="G65" s="4"/>
      <c r="H65" s="4"/>
      <c r="I65" s="4"/>
      <c r="J65" s="4"/>
      <c r="K65" s="4"/>
      <c r="L65" s="4"/>
      <c r="M65" s="176"/>
      <c r="N65" s="2"/>
      <c r="O65" s="176"/>
      <c r="P65" s="2"/>
      <c r="Q65" s="2"/>
      <c r="R65" s="119"/>
      <c r="S65" s="2"/>
      <c r="T65" s="118"/>
    </row>
    <row r="66" spans="1:20" ht="12.75">
      <c r="A66" s="161"/>
      <c r="B66" s="118"/>
      <c r="C66" s="165"/>
      <c r="D66" s="118"/>
      <c r="E66" s="118"/>
      <c r="F66" s="118"/>
      <c r="G66" s="118"/>
      <c r="H66" s="118"/>
      <c r="I66" s="118"/>
      <c r="J66" s="118"/>
      <c r="K66" s="118"/>
      <c r="L66" s="118"/>
      <c r="M66" s="174"/>
      <c r="N66" s="2"/>
      <c r="O66" s="174"/>
      <c r="Q66" s="2"/>
      <c r="S66" s="2"/>
      <c r="T66" s="118"/>
    </row>
    <row r="67" spans="3:20" ht="12.75">
      <c r="C67" s="165"/>
      <c r="M67" s="173"/>
      <c r="N67"/>
      <c r="O67" s="173"/>
      <c r="P67"/>
      <c r="Q67" s="2"/>
      <c r="R67"/>
      <c r="S67" s="2"/>
      <c r="T67" s="118"/>
    </row>
    <row r="68" spans="1:20" s="1" customFormat="1" ht="12.75">
      <c r="A68" s="161"/>
      <c r="B68" s="118"/>
      <c r="C68" s="165"/>
      <c r="D68" s="118"/>
      <c r="E68" s="118"/>
      <c r="F68" s="118"/>
      <c r="G68" s="118"/>
      <c r="H68" s="118"/>
      <c r="I68" s="118"/>
      <c r="J68" s="118"/>
      <c r="K68" s="118"/>
      <c r="L68" s="118"/>
      <c r="M68" s="174"/>
      <c r="N68" s="2"/>
      <c r="O68" s="174"/>
      <c r="P68" s="3"/>
      <c r="Q68" s="2"/>
      <c r="R68" s="119"/>
      <c r="S68" s="2"/>
      <c r="T68" s="118"/>
    </row>
    <row r="69" spans="1:20" ht="12.75">
      <c r="A69" s="161"/>
      <c r="B69" s="118"/>
      <c r="C69" s="165"/>
      <c r="D69" s="118"/>
      <c r="E69" s="118"/>
      <c r="F69" s="118"/>
      <c r="G69" s="118"/>
      <c r="H69" s="118"/>
      <c r="I69" s="118"/>
      <c r="J69" s="118"/>
      <c r="K69" s="118"/>
      <c r="L69" s="118"/>
      <c r="M69" s="174"/>
      <c r="N69" s="2"/>
      <c r="O69" s="174"/>
      <c r="P69" s="2"/>
      <c r="Q69" s="2"/>
      <c r="S69" s="2"/>
      <c r="T69" s="118"/>
    </row>
    <row r="70" spans="1:20" ht="12.75">
      <c r="A70" s="161"/>
      <c r="B70" s="118"/>
      <c r="C70" s="165"/>
      <c r="D70" s="118"/>
      <c r="E70" s="118"/>
      <c r="F70" s="118"/>
      <c r="G70" s="118"/>
      <c r="H70" s="118"/>
      <c r="I70" s="118"/>
      <c r="J70" s="118"/>
      <c r="K70" s="118"/>
      <c r="L70" s="118"/>
      <c r="M70" s="171"/>
      <c r="N70" s="118"/>
      <c r="O70" s="171"/>
      <c r="P70" s="118"/>
      <c r="Q70" s="2"/>
      <c r="R70" s="118"/>
      <c r="S70" s="2"/>
      <c r="T70" s="118"/>
    </row>
    <row r="71" spans="1:20" s="2" customFormat="1" ht="12.75">
      <c r="A71" s="161"/>
      <c r="B71" s="4"/>
      <c r="C71" s="165"/>
      <c r="D71" s="4"/>
      <c r="E71" s="4"/>
      <c r="F71" s="4"/>
      <c r="G71" s="4"/>
      <c r="H71" s="4"/>
      <c r="I71" s="4"/>
      <c r="J71" s="4"/>
      <c r="K71" s="4"/>
      <c r="L71" s="4"/>
      <c r="M71" s="170"/>
      <c r="O71" s="170"/>
      <c r="R71" s="119"/>
      <c r="T71" s="118"/>
    </row>
    <row r="72" spans="1:19" s="172" customFormat="1" ht="12.75">
      <c r="A72" s="161"/>
      <c r="B72" s="4"/>
      <c r="C72" s="165"/>
      <c r="D72" s="4"/>
      <c r="E72" s="4"/>
      <c r="F72" s="4"/>
      <c r="G72" s="4"/>
      <c r="H72" s="4"/>
      <c r="I72" s="4"/>
      <c r="J72" s="4"/>
      <c r="K72" s="4"/>
      <c r="L72" s="4"/>
      <c r="M72" s="3"/>
      <c r="N72" s="2"/>
      <c r="O72" s="3"/>
      <c r="P72" s="2"/>
      <c r="Q72" s="2"/>
      <c r="R72" s="119"/>
      <c r="S72" s="2"/>
    </row>
    <row r="73" spans="1:19" ht="12.75">
      <c r="A73" s="161"/>
      <c r="B73" s="118"/>
      <c r="C73" s="165"/>
      <c r="D73" s="118"/>
      <c r="E73" s="118"/>
      <c r="F73" s="118"/>
      <c r="G73" s="118"/>
      <c r="H73" s="118"/>
      <c r="I73" s="118"/>
      <c r="J73" s="118"/>
      <c r="K73" s="118"/>
      <c r="L73" s="118"/>
      <c r="N73" s="2"/>
      <c r="Q73" s="2"/>
      <c r="S73" s="2"/>
    </row>
    <row r="74" spans="3:19" ht="12.75">
      <c r="C74" s="119"/>
      <c r="M74"/>
      <c r="N74"/>
      <c r="O74"/>
      <c r="P74"/>
      <c r="Q74"/>
      <c r="R74"/>
      <c r="S74"/>
    </row>
    <row r="75" spans="1:19" ht="12.75">
      <c r="A75" s="161"/>
      <c r="B75" s="118"/>
      <c r="C75" s="165"/>
      <c r="D75" s="118"/>
      <c r="E75" s="118"/>
      <c r="F75" s="118"/>
      <c r="G75" s="118"/>
      <c r="H75" s="118"/>
      <c r="I75" s="118"/>
      <c r="J75" s="118"/>
      <c r="K75" s="118"/>
      <c r="L75" s="118"/>
      <c r="N75" s="2"/>
      <c r="P75" s="3"/>
      <c r="Q75" s="2"/>
      <c r="S75" s="2"/>
    </row>
    <row r="76" spans="1:19" ht="12.75">
      <c r="A76" s="161"/>
      <c r="B76" s="118"/>
      <c r="C76" s="165"/>
      <c r="D76" s="118"/>
      <c r="E76" s="118"/>
      <c r="F76" s="118"/>
      <c r="G76" s="118"/>
      <c r="H76" s="118"/>
      <c r="I76" s="118"/>
      <c r="J76" s="118"/>
      <c r="K76" s="118"/>
      <c r="L76" s="118"/>
      <c r="N76" s="2"/>
      <c r="P76" s="2"/>
      <c r="Q76" s="2"/>
      <c r="S76" s="2"/>
    </row>
    <row r="77" spans="1:19" s="1" customFormat="1" ht="12.75">
      <c r="A77" s="161"/>
      <c r="B77" s="4"/>
      <c r="C77" s="165"/>
      <c r="D77" s="4"/>
      <c r="E77" s="4"/>
      <c r="F77" s="4"/>
      <c r="G77" s="4"/>
      <c r="H77" s="4"/>
      <c r="I77" s="4"/>
      <c r="J77" s="4"/>
      <c r="K77" s="4"/>
      <c r="L77" s="4"/>
      <c r="M77" s="2"/>
      <c r="N77" s="2"/>
      <c r="O77" s="2"/>
      <c r="P77" s="2"/>
      <c r="Q77" s="2"/>
      <c r="R77" s="119"/>
      <c r="S77" s="2"/>
    </row>
    <row r="78" spans="3:19" ht="12.75">
      <c r="C78" s="119"/>
      <c r="M78"/>
      <c r="N78"/>
      <c r="O78"/>
      <c r="P78"/>
      <c r="Q78"/>
      <c r="R78"/>
      <c r="S78"/>
    </row>
    <row r="79" spans="1:19" ht="12.75">
      <c r="A79" s="161"/>
      <c r="B79" s="118"/>
      <c r="D79" s="118"/>
      <c r="E79" s="118"/>
      <c r="F79" s="118"/>
      <c r="G79" s="118"/>
      <c r="H79" s="118"/>
      <c r="I79" s="118"/>
      <c r="J79" s="118"/>
      <c r="K79" s="118"/>
      <c r="L79" s="118"/>
      <c r="P79" s="3"/>
      <c r="Q79" s="2"/>
      <c r="S79" s="2"/>
    </row>
    <row r="80" spans="3:19" ht="12.75">
      <c r="C80" s="119"/>
      <c r="M80"/>
      <c r="N80"/>
      <c r="O80"/>
      <c r="P80"/>
      <c r="Q80"/>
      <c r="R80"/>
      <c r="S80"/>
    </row>
    <row r="81" spans="1:19" ht="12.75">
      <c r="A81" s="161"/>
      <c r="B81" s="118"/>
      <c r="D81" s="118"/>
      <c r="E81" s="118"/>
      <c r="F81" s="118"/>
      <c r="G81" s="118"/>
      <c r="H81" s="118"/>
      <c r="I81" s="118"/>
      <c r="J81" s="118"/>
      <c r="K81" s="118"/>
      <c r="L81" s="118"/>
      <c r="P81" s="3"/>
      <c r="Q81" s="3"/>
      <c r="R81" s="3"/>
      <c r="S81" s="3"/>
    </row>
    <row r="82" spans="1:19" ht="12.75">
      <c r="A82" s="161"/>
      <c r="B82" s="118"/>
      <c r="D82" s="118"/>
      <c r="E82" s="118"/>
      <c r="F82" s="118"/>
      <c r="G82" s="118"/>
      <c r="H82" s="118"/>
      <c r="I82" s="118"/>
      <c r="J82" s="118"/>
      <c r="K82" s="118"/>
      <c r="L82" s="118"/>
      <c r="P82" s="3"/>
      <c r="Q82" s="3"/>
      <c r="R82" s="3"/>
      <c r="S82" s="3"/>
    </row>
    <row r="83" spans="1:17" ht="12.75">
      <c r="A83" s="161"/>
      <c r="B83" s="118"/>
      <c r="D83" s="118"/>
      <c r="E83" s="118"/>
      <c r="F83" s="118"/>
      <c r="G83" s="118"/>
      <c r="H83" s="118"/>
      <c r="I83" s="118"/>
      <c r="J83" s="118"/>
      <c r="K83" s="118"/>
      <c r="L83" s="118"/>
      <c r="P83" s="3"/>
      <c r="Q83" s="3"/>
    </row>
    <row r="84" spans="1:19" s="121" customFormat="1" ht="12.75">
      <c r="A84" s="126"/>
      <c r="C84" s="160"/>
      <c r="M84" s="3"/>
      <c r="N84" s="3"/>
      <c r="O84" s="3"/>
      <c r="P84" s="3"/>
      <c r="Q84" s="3"/>
      <c r="R84" s="3"/>
      <c r="S84" s="3"/>
    </row>
    <row r="85" spans="1:19" s="121" customFormat="1" ht="12.75">
      <c r="A85" s="126"/>
      <c r="C85" s="160"/>
      <c r="M85" s="3"/>
      <c r="N85" s="3"/>
      <c r="O85" s="3"/>
      <c r="P85" s="2"/>
      <c r="Q85" s="3"/>
      <c r="R85" s="3"/>
      <c r="S85" s="3"/>
    </row>
    <row r="86" spans="1:12" ht="12.75">
      <c r="A86" s="161"/>
      <c r="B86" s="118"/>
      <c r="D86" s="119"/>
      <c r="E86" s="118"/>
      <c r="F86" s="118"/>
      <c r="G86" s="118"/>
      <c r="H86" s="118"/>
      <c r="I86" s="118"/>
      <c r="J86" s="119"/>
      <c r="K86" s="119"/>
      <c r="L86" s="119"/>
    </row>
    <row r="87" spans="1:12" ht="12.75">
      <c r="A87" s="161"/>
      <c r="B87" s="118"/>
      <c r="D87" s="119"/>
      <c r="E87" s="118"/>
      <c r="F87" s="118"/>
      <c r="G87" s="118"/>
      <c r="H87" s="118"/>
      <c r="I87" s="118"/>
      <c r="J87" s="119"/>
      <c r="K87" s="119"/>
      <c r="L87" s="119"/>
    </row>
    <row r="88" spans="1:12" ht="12.75">
      <c r="A88" s="161"/>
      <c r="B88" s="118"/>
      <c r="D88" s="119"/>
      <c r="E88" s="118"/>
      <c r="F88" s="118"/>
      <c r="G88" s="118"/>
      <c r="H88" s="118"/>
      <c r="I88" s="118"/>
      <c r="J88" s="119"/>
      <c r="K88" s="119"/>
      <c r="L88" s="119"/>
    </row>
    <row r="89" spans="1:12" ht="12.75">
      <c r="A89" s="161"/>
      <c r="B89" s="118"/>
      <c r="D89" s="119"/>
      <c r="E89" s="118"/>
      <c r="F89" s="118"/>
      <c r="G89" s="118"/>
      <c r="H89" s="118"/>
      <c r="I89" s="118"/>
      <c r="J89" s="119"/>
      <c r="K89" s="119"/>
      <c r="L89" s="119"/>
    </row>
    <row r="90" spans="1:12" ht="12.75">
      <c r="A90" s="161"/>
      <c r="B90" s="118"/>
      <c r="D90" s="119"/>
      <c r="E90" s="118"/>
      <c r="F90" s="118"/>
      <c r="G90" s="118"/>
      <c r="H90" s="118"/>
      <c r="I90" s="118"/>
      <c r="J90" s="119"/>
      <c r="K90" s="119"/>
      <c r="L90" s="119"/>
    </row>
    <row r="91" spans="1:12" ht="12.75">
      <c r="A91" s="161"/>
      <c r="B91" s="118"/>
      <c r="D91" s="119"/>
      <c r="E91" s="118"/>
      <c r="F91" s="118"/>
      <c r="G91" s="118"/>
      <c r="H91" s="118"/>
      <c r="I91" s="118"/>
      <c r="J91" s="119"/>
      <c r="K91" s="119"/>
      <c r="L91" s="119"/>
    </row>
    <row r="94" spans="17:19" ht="12.75">
      <c r="Q94" s="2"/>
      <c r="S94" s="2"/>
    </row>
    <row r="95" spans="17:19" ht="12.75">
      <c r="Q95" s="2"/>
      <c r="S95" s="2"/>
    </row>
    <row r="97" spans="17:19" ht="12.75">
      <c r="Q97" s="2"/>
      <c r="S97" s="2"/>
    </row>
    <row r="98" spans="17:19" ht="12.75">
      <c r="Q98" s="2"/>
      <c r="S98" s="2"/>
    </row>
    <row r="100" spans="17:19" ht="12.75">
      <c r="Q100" s="2"/>
      <c r="S100" s="2"/>
    </row>
    <row r="101" spans="17:19" ht="12.75">
      <c r="Q101" s="2"/>
      <c r="S101" s="2"/>
    </row>
    <row r="102" ht="12.75">
      <c r="P102" s="3"/>
    </row>
    <row r="103" spans="16:19" ht="12.75">
      <c r="P103" s="3"/>
      <c r="Q103" s="2"/>
      <c r="S103" s="2"/>
    </row>
    <row r="104" spans="16:19" ht="12.75">
      <c r="P104" s="3"/>
      <c r="Q104" s="2"/>
      <c r="S104" s="2"/>
    </row>
    <row r="105" ht="12.75">
      <c r="P105" s="3"/>
    </row>
    <row r="106" spans="17:19" ht="12.75">
      <c r="Q106" s="2"/>
      <c r="S106" s="2"/>
    </row>
    <row r="107" spans="16:19" ht="12.75">
      <c r="P107" s="3"/>
      <c r="Q107" s="2"/>
      <c r="S107" s="2"/>
    </row>
    <row r="109" spans="17:19" ht="12.75">
      <c r="Q109" s="2"/>
      <c r="S109" s="2"/>
    </row>
    <row r="110" spans="17:19" ht="12.75">
      <c r="Q110" s="2"/>
      <c r="S110" s="2"/>
    </row>
    <row r="111" spans="17:19" ht="12.75">
      <c r="Q111" s="2"/>
      <c r="S111" s="2"/>
    </row>
    <row r="112" spans="17:19" ht="12.75">
      <c r="Q112" s="2"/>
      <c r="S112" s="2"/>
    </row>
    <row r="113" spans="17:19" ht="12.75">
      <c r="Q113" s="2"/>
      <c r="S113" s="2"/>
    </row>
    <row r="114" spans="17:19" ht="12.75">
      <c r="Q114" s="3"/>
      <c r="R114" s="3"/>
      <c r="S114" s="3"/>
    </row>
    <row r="117" ht="12.75">
      <c r="P117" s="3"/>
    </row>
    <row r="118" ht="12.75">
      <c r="P118" s="3"/>
    </row>
    <row r="119" ht="12.75">
      <c r="P119" s="3"/>
    </row>
    <row r="120" ht="12.75">
      <c r="P120" s="3"/>
    </row>
    <row r="123" ht="12.75">
      <c r="P123" s="3"/>
    </row>
    <row r="124" ht="12.75">
      <c r="P124" s="3"/>
    </row>
  </sheetData>
  <sheetProtection/>
  <mergeCells count="8">
    <mergeCell ref="L7:S7"/>
    <mergeCell ref="L8:S8"/>
    <mergeCell ref="C2:E2"/>
    <mergeCell ref="G2:I2"/>
    <mergeCell ref="L3:S3"/>
    <mergeCell ref="L4:S4"/>
    <mergeCell ref="L5:S5"/>
    <mergeCell ref="L6:S6"/>
  </mergeCells>
  <printOptions/>
  <pageMargins left="0.17" right="0.16" top="0.984251969" bottom="0.984251969" header="0.4921259845" footer="0.4921259845"/>
  <pageSetup horizontalDpi="300" verticalDpi="300" orientation="portrait" paperSize="9" r:id="rId3"/>
  <headerFooter alignWithMargins="0">
    <oddFooter>&amp;CErstellt von Kurt Schöck 29.12.06&amp;RSeite &amp;P von &amp;N</oddFooter>
  </headerFooter>
  <rowBreaks count="1" manualBreakCount="1">
    <brk id="41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24"/>
  <sheetViews>
    <sheetView zoomScalePageLayoutView="0" workbookViewId="0" topLeftCell="A1">
      <selection activeCell="B13" sqref="B13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4.8515625" style="177" customWidth="1"/>
    <col min="4" max="4" width="1.7109375" style="0" customWidth="1"/>
    <col min="5" max="5" width="4.7109375" style="0" customWidth="1"/>
    <col min="6" max="6" width="2.7109375" style="0" customWidth="1"/>
    <col min="7" max="7" width="5.421875" style="0" customWidth="1"/>
    <col min="8" max="8" width="2.7109375" style="0" customWidth="1"/>
    <col min="9" max="9" width="4.140625" style="0" customWidth="1"/>
    <col min="10" max="10" width="0.71875" style="0" customWidth="1"/>
    <col min="11" max="11" width="1.7109375" style="0" customWidth="1"/>
    <col min="12" max="12" width="21.140625" style="0" customWidth="1"/>
    <col min="13" max="13" width="3.421875" style="119" customWidth="1"/>
    <col min="14" max="14" width="1.421875" style="119" customWidth="1"/>
    <col min="15" max="15" width="3.421875" style="119" customWidth="1"/>
    <col min="16" max="16" width="1.7109375" style="119" customWidth="1"/>
    <col min="17" max="17" width="2.8515625" style="119" customWidth="1"/>
    <col min="18" max="18" width="0.85546875" style="119" customWidth="1"/>
    <col min="19" max="19" width="3.421875" style="119" customWidth="1"/>
    <col min="20" max="20" width="5.421875" style="0" customWidth="1"/>
    <col min="21" max="21" width="5.28125" style="0" hidden="1" customWidth="1"/>
    <col min="22" max="22" width="5.00390625" style="0" hidden="1" customWidth="1"/>
  </cols>
  <sheetData>
    <row r="1" spans="1:19" s="118" customFormat="1" ht="28.5" thickBot="1">
      <c r="A1" s="115" t="s">
        <v>89</v>
      </c>
      <c r="B1" s="116"/>
      <c r="C1" s="117"/>
      <c r="D1" s="116"/>
      <c r="E1" s="116"/>
      <c r="F1" s="116"/>
      <c r="G1" s="116"/>
      <c r="H1" s="116"/>
      <c r="I1" s="116"/>
      <c r="J1" s="116"/>
      <c r="K1" s="116"/>
      <c r="M1" s="119"/>
      <c r="N1" s="119"/>
      <c r="O1" s="119"/>
      <c r="P1" s="119"/>
      <c r="Q1" s="119"/>
      <c r="R1" s="119"/>
      <c r="S1" s="119"/>
    </row>
    <row r="2" spans="3:19" s="118" customFormat="1" ht="12" customHeight="1">
      <c r="C2" s="189" t="s">
        <v>66</v>
      </c>
      <c r="D2" s="190"/>
      <c r="E2" s="190"/>
      <c r="F2" s="120"/>
      <c r="G2" s="191" t="s">
        <v>67</v>
      </c>
      <c r="H2" s="191"/>
      <c r="I2" s="192"/>
      <c r="J2" s="121"/>
      <c r="K2" s="122"/>
      <c r="L2" s="123" t="s">
        <v>68</v>
      </c>
      <c r="M2" s="124"/>
      <c r="N2" s="124"/>
      <c r="O2" s="124"/>
      <c r="P2" s="124"/>
      <c r="Q2" s="124"/>
      <c r="R2" s="124"/>
      <c r="S2" s="125"/>
    </row>
    <row r="3" spans="1:19" s="118" customFormat="1" ht="12" customHeight="1">
      <c r="A3" s="126"/>
      <c r="B3" s="127" t="s">
        <v>37</v>
      </c>
      <c r="C3" s="128">
        <f>M19+M23+O28+O34+O40+M50+M54+O59+O65+O71</f>
        <v>0</v>
      </c>
      <c r="D3" s="129" t="s">
        <v>69</v>
      </c>
      <c r="E3" s="130">
        <f>O19+O23+M28+M34+M40+O50+O54+M59+M65+M71</f>
        <v>0</v>
      </c>
      <c r="F3" s="131"/>
      <c r="G3" s="132">
        <f>SUM(Q19+Q23+S28+S34+S40+Q50+Q54+S59+S65+S71)</f>
        <v>0</v>
      </c>
      <c r="H3" s="129" t="s">
        <v>69</v>
      </c>
      <c r="I3" s="133">
        <f>S19+S23+Q28+Q34+Q40+S50+S54+Q59+Q65+Q71</f>
        <v>0</v>
      </c>
      <c r="J3" s="121"/>
      <c r="K3" s="134">
        <v>1</v>
      </c>
      <c r="L3" s="193" t="str">
        <f>IF(M19="","Keine Ergebnisse vorhanden",VLOOKUP(LARGE(U$7:U$12,1),U$7:V$12,2,FALSE))</f>
        <v>Keine Ergebnisse vorhanden</v>
      </c>
      <c r="M3" s="193"/>
      <c r="N3" s="193"/>
      <c r="O3" s="193"/>
      <c r="P3" s="193"/>
      <c r="Q3" s="193"/>
      <c r="R3" s="193"/>
      <c r="S3" s="194"/>
    </row>
    <row r="4" spans="1:19" s="118" customFormat="1" ht="12" customHeight="1">
      <c r="A4" s="126"/>
      <c r="B4" s="127" t="s">
        <v>57</v>
      </c>
      <c r="C4" s="135">
        <f>O19+M26+M29+O35+M38+O50+M57+M60+O66+M69</f>
        <v>0</v>
      </c>
      <c r="D4" s="136" t="s">
        <v>69</v>
      </c>
      <c r="E4" s="137">
        <f>M19+O26+O29+M35+O38+M50+O57+O60+M66+O69</f>
        <v>0</v>
      </c>
      <c r="F4" s="131"/>
      <c r="G4" s="138">
        <f>S19+Q26+Q29+S35+Q38+S50+Q57+Q60+S66+Q69</f>
        <v>0</v>
      </c>
      <c r="H4" s="136" t="s">
        <v>69</v>
      </c>
      <c r="I4" s="139">
        <f>Q19+S26+S29+Q35+S38+Q50+S57+S60+Q66+S69</f>
        <v>0</v>
      </c>
      <c r="J4" s="121"/>
      <c r="K4" s="140">
        <v>2</v>
      </c>
      <c r="L4" s="195" t="str">
        <f>IF(M20="","Keine Ergebnisse vorhanden",VLOOKUP(LARGE(U$7:U$12,2),U$7:V$12,2,FALSE))</f>
        <v>Keine Ergebnisse vorhanden</v>
      </c>
      <c r="M4" s="195"/>
      <c r="N4" s="195"/>
      <c r="O4" s="195"/>
      <c r="P4" s="195"/>
      <c r="Q4" s="195"/>
      <c r="R4" s="195"/>
      <c r="S4" s="196"/>
    </row>
    <row r="5" spans="1:19" s="118" customFormat="1" ht="12" customHeight="1">
      <c r="A5" s="126"/>
      <c r="B5" s="127" t="s">
        <v>35</v>
      </c>
      <c r="C5" s="128">
        <f>M20+O23+O29+M32+O37+M51+O54+O60+M63+O68</f>
        <v>0</v>
      </c>
      <c r="D5" s="129" t="s">
        <v>69</v>
      </c>
      <c r="E5" s="130">
        <f>O20+M23+M29+O32+M37+O51+M54+M60+O63+M68</f>
        <v>0</v>
      </c>
      <c r="F5" s="131"/>
      <c r="G5" s="141">
        <f>Q20+S23+S29+Q32+S37+Q51+S54+S60+Q63+S68</f>
        <v>0</v>
      </c>
      <c r="H5" s="129" t="s">
        <v>69</v>
      </c>
      <c r="I5" s="133">
        <f>S20+Q23+Q29+S32+Q37+S51+Q54+Q60+S63+Q68</f>
        <v>0</v>
      </c>
      <c r="J5" s="121"/>
      <c r="K5" s="142">
        <v>3</v>
      </c>
      <c r="L5" s="197" t="str">
        <f>IF(M22="","Keine Ergebnisse vorhanden",VLOOKUP(LARGE(U$7:U$12,3),U$7:V$12,2,FALSE))</f>
        <v>Keine Ergebnisse vorhanden</v>
      </c>
      <c r="M5" s="197"/>
      <c r="N5" s="197"/>
      <c r="O5" s="197"/>
      <c r="P5" s="197"/>
      <c r="Q5" s="197"/>
      <c r="R5" s="197"/>
      <c r="S5" s="198"/>
    </row>
    <row r="6" spans="1:19" s="118" customFormat="1" ht="12" customHeight="1">
      <c r="A6" s="126"/>
      <c r="B6" s="127" t="s">
        <v>36</v>
      </c>
      <c r="C6" s="135">
        <f>O20+O25+M31+M35+M40+O51+O56+M62+M66+M71</f>
        <v>0</v>
      </c>
      <c r="D6" s="136" t="s">
        <v>69</v>
      </c>
      <c r="E6" s="137">
        <f>M20+M25+O31+O35+O40+M51+M56+O62+O66+O71</f>
        <v>0</v>
      </c>
      <c r="F6" s="131"/>
      <c r="G6" s="138">
        <f>S20+S25+Q31+Q35+Q40+S51+S56+Q62+Q66+Q71</f>
        <v>0</v>
      </c>
      <c r="H6" s="136" t="s">
        <v>69</v>
      </c>
      <c r="I6" s="139">
        <f>Q20+Q25+S31+S35+S40+Q51+Q56+S62+S66+S71</f>
        <v>0</v>
      </c>
      <c r="J6" s="121"/>
      <c r="K6" s="143">
        <v>4</v>
      </c>
      <c r="L6" s="185" t="str">
        <f>IF(M22="","Keine Ergebnisse vorhanden",VLOOKUP(LARGE(U$7:U$12,4),U$7:V$12,2,FALSE))</f>
        <v>Keine Ergebnisse vorhanden</v>
      </c>
      <c r="M6" s="185"/>
      <c r="N6" s="185"/>
      <c r="O6" s="185"/>
      <c r="P6" s="185"/>
      <c r="Q6" s="185"/>
      <c r="R6" s="185"/>
      <c r="S6" s="186"/>
    </row>
    <row r="7" spans="1:22" s="118" customFormat="1" ht="12" customHeight="1">
      <c r="A7" s="126"/>
      <c r="B7" s="127" t="s">
        <v>21</v>
      </c>
      <c r="C7" s="128">
        <f>M22+O26+O31+M34+M37+M53+O57+O62+M65+M68</f>
        <v>0</v>
      </c>
      <c r="D7" s="129" t="s">
        <v>69</v>
      </c>
      <c r="E7" s="130">
        <f>O22+M26+M31+O34+O37+O53+M57+M62+O65+O68</f>
        <v>0</v>
      </c>
      <c r="F7" s="131"/>
      <c r="G7" s="141">
        <f>Q22+S26+S31+Q34+Q37+Q53+S57+S62+Q65+Q68</f>
        <v>0</v>
      </c>
      <c r="H7" s="129" t="s">
        <v>69</v>
      </c>
      <c r="I7" s="133">
        <f>S22+Q26+Q31+S34+S37+S53+Q57+Q62+S65+S68</f>
        <v>0</v>
      </c>
      <c r="J7" s="121"/>
      <c r="K7" s="143">
        <v>5</v>
      </c>
      <c r="L7" s="185" t="str">
        <f>IF(M20="","Keine Ergebnisse vorhanden",VLOOKUP(LARGE(U$7:U$12,5),U$7:V$12,2,FALSE))</f>
        <v>Keine Ergebnisse vorhanden</v>
      </c>
      <c r="M7" s="185"/>
      <c r="N7" s="185"/>
      <c r="O7" s="185"/>
      <c r="P7" s="185"/>
      <c r="Q7" s="185"/>
      <c r="R7" s="185"/>
      <c r="S7" s="186"/>
      <c r="U7" s="144">
        <f aca="true" t="shared" si="0" ref="U7:U12">(G3-I3)*100000+(C3-E3)*1000+C3</f>
        <v>0</v>
      </c>
      <c r="V7" s="118" t="str">
        <f aca="true" t="shared" si="1" ref="V7:V12">B3</f>
        <v>TV Vaihingen/Enz</v>
      </c>
    </row>
    <row r="8" spans="1:22" s="118" customFormat="1" ht="13.5" thickBot="1">
      <c r="A8" s="126"/>
      <c r="B8" s="127" t="s">
        <v>22</v>
      </c>
      <c r="C8" s="145">
        <f>O22+M25+M28+O32+O38+O53+M56+M59+O69+O63</f>
        <v>0</v>
      </c>
      <c r="D8" s="146" t="s">
        <v>69</v>
      </c>
      <c r="E8" s="147">
        <f>M22+O25+O28+M32+M38+M53+O56+O59+M63+M69</f>
        <v>0</v>
      </c>
      <c r="F8" s="148"/>
      <c r="G8" s="149">
        <f>S22+Q25+Q28+S32+S38+S53+Q56+Q59+S69+S63</f>
        <v>0</v>
      </c>
      <c r="H8" s="146" t="s">
        <v>69</v>
      </c>
      <c r="I8" s="150">
        <f>Q22+S25+S28+Q32+Q38+Q53+S56+S59+Q63+Q69</f>
        <v>0</v>
      </c>
      <c r="J8" s="121"/>
      <c r="K8" s="151">
        <v>6</v>
      </c>
      <c r="L8" s="187" t="str">
        <f>IF(M19="","Keine Ergebnisse vorhanden",VLOOKUP(LARGE(U$7:U$12,6),U$7:V$12,2,FALSE))</f>
        <v>Keine Ergebnisse vorhanden</v>
      </c>
      <c r="M8" s="187"/>
      <c r="N8" s="187"/>
      <c r="O8" s="187"/>
      <c r="P8" s="187"/>
      <c r="Q8" s="187"/>
      <c r="R8" s="187"/>
      <c r="S8" s="188"/>
      <c r="U8" s="144">
        <f t="shared" si="0"/>
        <v>0</v>
      </c>
      <c r="V8" s="118" t="str">
        <f t="shared" si="1"/>
        <v>TSV Malmsheim</v>
      </c>
    </row>
    <row r="9" spans="2:22" s="118" customFormat="1" ht="12" customHeight="1">
      <c r="B9" s="152"/>
      <c r="J9" s="121"/>
      <c r="K9" s="121"/>
      <c r="L9" s="121"/>
      <c r="M9" s="3"/>
      <c r="N9" s="3"/>
      <c r="O9" s="3"/>
      <c r="P9" s="3"/>
      <c r="Q9" s="3"/>
      <c r="R9" s="3"/>
      <c r="S9" s="3"/>
      <c r="U9" s="144">
        <f t="shared" si="0"/>
        <v>0</v>
      </c>
      <c r="V9" s="118" t="str">
        <f t="shared" si="1"/>
        <v>TSV Kleinvillars 1</v>
      </c>
    </row>
    <row r="10" spans="1:22" s="118" customFormat="1" ht="12" customHeight="1">
      <c r="A10" s="126" t="s">
        <v>70</v>
      </c>
      <c r="B10" s="153">
        <v>41449</v>
      </c>
      <c r="J10" s="121"/>
      <c r="K10" s="121"/>
      <c r="L10" s="121"/>
      <c r="M10" s="3"/>
      <c r="N10" s="3"/>
      <c r="O10" s="3"/>
      <c r="P10" s="2"/>
      <c r="Q10" s="2"/>
      <c r="R10" s="119"/>
      <c r="S10" s="2"/>
      <c r="U10" s="144">
        <f t="shared" si="0"/>
        <v>0</v>
      </c>
      <c r="V10" s="118" t="str">
        <f t="shared" si="1"/>
        <v>TSV Kleinvillars 2</v>
      </c>
    </row>
    <row r="11" spans="1:22" s="118" customFormat="1" ht="12.75">
      <c r="A11" s="126" t="s">
        <v>71</v>
      </c>
      <c r="B11" s="42" t="s">
        <v>101</v>
      </c>
      <c r="J11" s="121"/>
      <c r="K11" s="121"/>
      <c r="L11" s="121"/>
      <c r="M11" s="3"/>
      <c r="N11" s="3"/>
      <c r="O11" s="3"/>
      <c r="P11" s="2"/>
      <c r="Q11" s="2"/>
      <c r="R11" s="119"/>
      <c r="S11" s="2"/>
      <c r="U11" s="144">
        <f t="shared" si="0"/>
        <v>0</v>
      </c>
      <c r="V11" s="118" t="str">
        <f t="shared" si="1"/>
        <v>TV Unterhaugstett 1</v>
      </c>
    </row>
    <row r="12" spans="1:32" s="118" customFormat="1" ht="15.75">
      <c r="A12" s="126" t="s">
        <v>73</v>
      </c>
      <c r="B12" s="121" t="s">
        <v>74</v>
      </c>
      <c r="C12" s="155"/>
      <c r="J12" s="121"/>
      <c r="K12" s="121"/>
      <c r="L12" s="121"/>
      <c r="M12" s="3"/>
      <c r="N12" s="3"/>
      <c r="O12" s="3"/>
      <c r="P12" s="2"/>
      <c r="Q12" s="2"/>
      <c r="R12" s="119"/>
      <c r="S12" s="2"/>
      <c r="U12" s="144">
        <f t="shared" si="0"/>
        <v>0</v>
      </c>
      <c r="V12" s="118" t="str">
        <f t="shared" si="1"/>
        <v>TV Unterhaugstett 2</v>
      </c>
      <c r="Y12" s="156"/>
      <c r="Z12" s="157"/>
      <c r="AA12"/>
      <c r="AB12" s="157"/>
      <c r="AC12" s="156"/>
      <c r="AD12" s="157"/>
      <c r="AE12" s="127"/>
      <c r="AF12" s="1"/>
    </row>
    <row r="13" spans="1:32" s="118" customFormat="1" ht="12" customHeight="1">
      <c r="A13" s="126" t="s">
        <v>75</v>
      </c>
      <c r="B13" s="41" t="s">
        <v>102</v>
      </c>
      <c r="C13" s="158"/>
      <c r="D13" s="121"/>
      <c r="E13" s="121"/>
      <c r="F13" s="121"/>
      <c r="G13" s="121"/>
      <c r="H13" s="121"/>
      <c r="I13" s="121"/>
      <c r="J13" s="121"/>
      <c r="K13" s="121"/>
      <c r="L13" s="121"/>
      <c r="M13" s="3"/>
      <c r="N13" s="3"/>
      <c r="O13" s="3"/>
      <c r="P13" s="2"/>
      <c r="Q13" s="2"/>
      <c r="R13" s="119"/>
      <c r="S13" s="2"/>
      <c r="Y13" s="156"/>
      <c r="Z13" s="157"/>
      <c r="AA13"/>
      <c r="AB13" s="157"/>
      <c r="AC13" s="156"/>
      <c r="AD13" s="157"/>
      <c r="AE13" s="159"/>
      <c r="AF13" s="1"/>
    </row>
    <row r="14" spans="1:32" s="118" customFormat="1" ht="12" customHeight="1">
      <c r="A14" s="126"/>
      <c r="B14" s="121" t="s">
        <v>10</v>
      </c>
      <c r="C14" s="160"/>
      <c r="D14" s="121"/>
      <c r="E14" s="121"/>
      <c r="F14" s="121"/>
      <c r="G14" s="121"/>
      <c r="H14" s="121"/>
      <c r="I14" s="121"/>
      <c r="J14" s="121"/>
      <c r="K14" s="121"/>
      <c r="L14" s="121"/>
      <c r="M14" s="3"/>
      <c r="N14" s="3"/>
      <c r="O14" s="3"/>
      <c r="P14" s="2"/>
      <c r="Q14" s="2"/>
      <c r="R14" s="119"/>
      <c r="S14" s="2"/>
      <c r="Y14" s="156"/>
      <c r="Z14" s="157"/>
      <c r="AA14"/>
      <c r="AB14" s="157"/>
      <c r="AC14" s="156"/>
      <c r="AD14" s="157"/>
      <c r="AE14" s="127"/>
      <c r="AF14" s="1"/>
    </row>
    <row r="15" spans="1:32" s="118" customFormat="1" ht="12" customHeight="1">
      <c r="A15" s="161"/>
      <c r="B15" s="3"/>
      <c r="C15" s="160"/>
      <c r="D15" s="3"/>
      <c r="E15" s="3"/>
      <c r="F15" s="3"/>
      <c r="G15" s="3"/>
      <c r="H15" s="3"/>
      <c r="I15" s="3"/>
      <c r="J15" s="3"/>
      <c r="K15" s="3"/>
      <c r="L15" s="3"/>
      <c r="M15" s="119"/>
      <c r="N15" s="3"/>
      <c r="O15" s="3"/>
      <c r="P15" s="2"/>
      <c r="Q15" s="2"/>
      <c r="R15" s="119"/>
      <c r="S15" s="2"/>
      <c r="Y15" s="156"/>
      <c r="Z15" s="157"/>
      <c r="AA15"/>
      <c r="AB15" s="157"/>
      <c r="AC15" s="156"/>
      <c r="AD15" s="157"/>
      <c r="AE15" s="127"/>
      <c r="AF15" s="1"/>
    </row>
    <row r="16" spans="1:32" s="118" customFormat="1" ht="12" customHeight="1">
      <c r="A16" s="161"/>
      <c r="B16" s="3"/>
      <c r="C16" s="160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2"/>
      <c r="Q16" s="2"/>
      <c r="R16" s="119"/>
      <c r="S16" s="2"/>
      <c r="Y16" s="156"/>
      <c r="Z16" s="157"/>
      <c r="AA16"/>
      <c r="AB16" s="157"/>
      <c r="AC16" s="156"/>
      <c r="AD16" s="157"/>
      <c r="AE16" s="127"/>
      <c r="AF16" s="1"/>
    </row>
    <row r="17" spans="1:32" s="118" customFormat="1" ht="12" customHeight="1">
      <c r="A17" s="162" t="s">
        <v>77</v>
      </c>
      <c r="B17" s="3" t="s">
        <v>78</v>
      </c>
      <c r="C17" s="160"/>
      <c r="D17" s="121" t="s">
        <v>79</v>
      </c>
      <c r="E17" s="3"/>
      <c r="F17" s="3"/>
      <c r="G17" s="3"/>
      <c r="H17" s="3"/>
      <c r="I17" s="3"/>
      <c r="J17" s="3"/>
      <c r="K17" s="3"/>
      <c r="L17" s="3" t="s">
        <v>80</v>
      </c>
      <c r="M17"/>
      <c r="N17" s="3" t="s">
        <v>81</v>
      </c>
      <c r="O17" s="3"/>
      <c r="P17" s="2"/>
      <c r="Q17" s="3"/>
      <c r="R17" s="3" t="s">
        <v>67</v>
      </c>
      <c r="S17" s="3"/>
      <c r="Y17" s="156"/>
      <c r="Z17" s="157"/>
      <c r="AA17"/>
      <c r="AB17" s="157"/>
      <c r="AC17" s="156"/>
      <c r="AD17" s="157"/>
      <c r="AE17" s="127"/>
      <c r="AF17" s="1"/>
    </row>
    <row r="18" spans="1:32" s="118" customFormat="1" ht="12" customHeight="1">
      <c r="A18" s="161"/>
      <c r="B18" s="3"/>
      <c r="C18" s="160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Y18"/>
      <c r="Z18" s="163"/>
      <c r="AA18"/>
      <c r="AB18" s="163"/>
      <c r="AC18" s="164"/>
      <c r="AD18" s="163"/>
      <c r="AE18" s="127"/>
      <c r="AF18" s="1"/>
    </row>
    <row r="19" spans="1:19" s="118" customFormat="1" ht="12" customHeight="1">
      <c r="A19" s="161" t="str">
        <f>T(B12)</f>
        <v>10:00 Uhr</v>
      </c>
      <c r="B19" s="4" t="str">
        <f>T(B$3)</f>
        <v>TV Vaihingen/Enz</v>
      </c>
      <c r="C19" s="165" t="s">
        <v>69</v>
      </c>
      <c r="D19" s="4" t="str">
        <f>T(B$4)</f>
        <v>TSV Malmsheim</v>
      </c>
      <c r="E19" s="4"/>
      <c r="F19" s="4"/>
      <c r="G19" s="4"/>
      <c r="H19" s="4"/>
      <c r="I19" s="4"/>
      <c r="J19" s="4"/>
      <c r="K19" s="4"/>
      <c r="L19" s="4" t="str">
        <f>T(B$8)</f>
        <v>TV Unterhaugstett 2</v>
      </c>
      <c r="M19" s="166"/>
      <c r="N19" s="167" t="s">
        <v>69</v>
      </c>
      <c r="O19" s="166"/>
      <c r="P19" s="2"/>
      <c r="Q19" s="2" t="str">
        <f>IF(M19="","0",IF(M19=O19,"1",IF(M19&gt;O19,"2","0")))</f>
        <v>0</v>
      </c>
      <c r="R19" s="119" t="s">
        <v>69</v>
      </c>
      <c r="S19" s="2" t="str">
        <f>IF(O19="","0",IF(M19=O19,"1",IF(M19&lt;O19,"2","0")))</f>
        <v>0</v>
      </c>
    </row>
    <row r="20" spans="1:19" s="118" customFormat="1" ht="12" customHeight="1">
      <c r="A20" s="161"/>
      <c r="B20" s="4" t="str">
        <f>T(B$5)</f>
        <v>TSV Kleinvillars 1</v>
      </c>
      <c r="C20" s="165" t="s">
        <v>69</v>
      </c>
      <c r="D20" s="4" t="str">
        <f>T(B$6)</f>
        <v>TSV Kleinvillars 2</v>
      </c>
      <c r="E20" s="4"/>
      <c r="F20" s="4"/>
      <c r="G20" s="4"/>
      <c r="H20" s="4"/>
      <c r="I20" s="4"/>
      <c r="J20" s="4"/>
      <c r="K20" s="4"/>
      <c r="L20" s="4" t="str">
        <f>B$7</f>
        <v>TV Unterhaugstett 1</v>
      </c>
      <c r="M20" s="166"/>
      <c r="N20" s="167" t="s">
        <v>69</v>
      </c>
      <c r="O20" s="166"/>
      <c r="P20" s="2"/>
      <c r="Q20" s="2" t="str">
        <f>IF(M20="","0",IF(M20=O20,"1",IF(M20&gt;O20,"2","0")))</f>
        <v>0</v>
      </c>
      <c r="R20" s="119" t="s">
        <v>69</v>
      </c>
      <c r="S20" s="2" t="str">
        <f>IF(O20="","0",IF(M20=O20,"1",IF(M20&lt;O20,"2","0")))</f>
        <v>0</v>
      </c>
    </row>
    <row r="21" spans="1:19" s="118" customFormat="1" ht="12" customHeight="1">
      <c r="A21" s="161"/>
      <c r="C21" s="165"/>
      <c r="M21" s="166"/>
      <c r="N21" s="167"/>
      <c r="O21" s="166"/>
      <c r="Q21" s="2"/>
      <c r="S21" s="2"/>
    </row>
    <row r="22" spans="1:19" s="118" customFormat="1" ht="12" customHeight="1">
      <c r="A22" s="161"/>
      <c r="B22" s="4" t="str">
        <f>T(B$7)</f>
        <v>TV Unterhaugstett 1</v>
      </c>
      <c r="C22" s="165" t="s">
        <v>69</v>
      </c>
      <c r="D22" s="4" t="str">
        <f>T(B$8)</f>
        <v>TV Unterhaugstett 2</v>
      </c>
      <c r="E22" s="4"/>
      <c r="F22" s="4"/>
      <c r="G22" s="4"/>
      <c r="H22" s="4"/>
      <c r="I22" s="4"/>
      <c r="J22" s="4"/>
      <c r="K22" s="4"/>
      <c r="L22" s="4" t="str">
        <f>T(B$6)</f>
        <v>TSV Kleinvillars 2</v>
      </c>
      <c r="M22" s="166"/>
      <c r="N22" s="167" t="s">
        <v>69</v>
      </c>
      <c r="O22" s="166"/>
      <c r="P22" s="2"/>
      <c r="Q22" s="2" t="str">
        <f>IF(M22="","0",IF(M22=O22,"1",IF(M22&gt;O22,"2","0")))</f>
        <v>0</v>
      </c>
      <c r="R22" s="119" t="s">
        <v>69</v>
      </c>
      <c r="S22" s="2" t="str">
        <f>IF(O22="","0",IF(M22=O22,"1",IF(M22&lt;O22,"2","0")))</f>
        <v>0</v>
      </c>
    </row>
    <row r="23" spans="1:19" s="118" customFormat="1" ht="12" customHeight="1">
      <c r="A23"/>
      <c r="B23" s="4" t="str">
        <f>T(B$3)</f>
        <v>TV Vaihingen/Enz</v>
      </c>
      <c r="C23" s="165" t="s">
        <v>69</v>
      </c>
      <c r="D23" s="4" t="str">
        <f>T(B$5)</f>
        <v>TSV Kleinvillars 1</v>
      </c>
      <c r="E23" s="4"/>
      <c r="F23" s="4"/>
      <c r="G23" s="4"/>
      <c r="H23" s="4"/>
      <c r="I23" s="4"/>
      <c r="J23" s="4"/>
      <c r="K23" s="4"/>
      <c r="L23" s="4" t="str">
        <f>B$4</f>
        <v>TSV Malmsheim</v>
      </c>
      <c r="M23" s="166"/>
      <c r="N23" s="167" t="s">
        <v>69</v>
      </c>
      <c r="O23" s="166"/>
      <c r="P23" s="2"/>
      <c r="Q23" s="2" t="str">
        <f>IF(M23="","0",IF(M23=O23,"1",IF(M23&gt;O23,"2","0")))</f>
        <v>0</v>
      </c>
      <c r="R23" s="119" t="s">
        <v>69</v>
      </c>
      <c r="S23" s="2" t="str">
        <f>IF(O23="","0",IF(M23=O23,"1",IF(M23&lt;O23,"2","0")))</f>
        <v>0</v>
      </c>
    </row>
    <row r="24" spans="1:19" s="118" customFormat="1" ht="12" customHeight="1">
      <c r="A24"/>
      <c r="B24" s="4"/>
      <c r="C24" s="165"/>
      <c r="D24" s="4"/>
      <c r="E24" s="4"/>
      <c r="F24" s="4"/>
      <c r="G24" s="4"/>
      <c r="H24" s="4"/>
      <c r="I24" s="4"/>
      <c r="J24" s="4"/>
      <c r="K24" s="4"/>
      <c r="L24" s="4"/>
      <c r="M24" s="166"/>
      <c r="N24" s="167"/>
      <c r="O24" s="166"/>
      <c r="P24" s="2"/>
      <c r="Q24" s="2"/>
      <c r="R24" s="119"/>
      <c r="S24" s="2"/>
    </row>
    <row r="25" spans="1:19" s="118" customFormat="1" ht="12" customHeight="1">
      <c r="A25" s="161"/>
      <c r="B25" s="4" t="str">
        <f>T(B$8)</f>
        <v>TV Unterhaugstett 2</v>
      </c>
      <c r="C25" s="165" t="s">
        <v>69</v>
      </c>
      <c r="D25" s="4" t="str">
        <f>T(B$6)</f>
        <v>TSV Kleinvillars 2</v>
      </c>
      <c r="E25" s="4"/>
      <c r="F25" s="4"/>
      <c r="G25" s="4"/>
      <c r="H25" s="4"/>
      <c r="I25" s="4"/>
      <c r="J25" s="4"/>
      <c r="K25" s="4"/>
      <c r="L25" s="4" t="str">
        <f>T(B$5)</f>
        <v>TSV Kleinvillars 1</v>
      </c>
      <c r="M25" s="166"/>
      <c r="N25" s="167" t="s">
        <v>69</v>
      </c>
      <c r="O25" s="166"/>
      <c r="P25" s="2"/>
      <c r="Q25" s="2" t="str">
        <f>IF(M25="","0",IF(M25=O25,"1",IF(M25&gt;O25,"2","0")))</f>
        <v>0</v>
      </c>
      <c r="R25" s="119" t="s">
        <v>69</v>
      </c>
      <c r="S25" s="2" t="str">
        <f>IF(O25="","0",IF(M25=O25,"1",IF(M25&lt;O25,"2","0")))</f>
        <v>0</v>
      </c>
    </row>
    <row r="26" spans="1:19" s="118" customFormat="1" ht="12" customHeight="1">
      <c r="A26" s="161"/>
      <c r="B26" s="4" t="str">
        <f>T(B$4)</f>
        <v>TSV Malmsheim</v>
      </c>
      <c r="C26" s="165" t="s">
        <v>69</v>
      </c>
      <c r="D26" s="4" t="str">
        <f>T(B$7)</f>
        <v>TV Unterhaugstett 1</v>
      </c>
      <c r="E26" s="4"/>
      <c r="F26" s="4"/>
      <c r="G26" s="4"/>
      <c r="H26" s="4"/>
      <c r="I26" s="4"/>
      <c r="J26" s="4"/>
      <c r="K26" s="4"/>
      <c r="L26" s="4" t="str">
        <f>B$3</f>
        <v>TV Vaihingen/Enz</v>
      </c>
      <c r="M26" s="166"/>
      <c r="N26" s="167" t="s">
        <v>69</v>
      </c>
      <c r="O26" s="166"/>
      <c r="P26" s="2"/>
      <c r="Q26" s="2" t="str">
        <f>IF(M26="","0",IF(M26=O26,"1",IF(M26&gt;O26,"2","0")))</f>
        <v>0</v>
      </c>
      <c r="R26" s="119" t="s">
        <v>69</v>
      </c>
      <c r="S26" s="2" t="str">
        <f>IF(O26="","0",IF(M26=O26,"1",IF(M26&lt;O26,"2","0")))</f>
        <v>0</v>
      </c>
    </row>
    <row r="27" spans="1:19" s="118" customFormat="1" ht="12" customHeight="1">
      <c r="A27"/>
      <c r="B27"/>
      <c r="C27" s="165"/>
      <c r="D27"/>
      <c r="E27"/>
      <c r="F27"/>
      <c r="G27"/>
      <c r="H27"/>
      <c r="I27"/>
      <c r="J27"/>
      <c r="K27"/>
      <c r="L27"/>
      <c r="M27" s="166"/>
      <c r="N27" s="167"/>
      <c r="O27" s="166"/>
      <c r="P27"/>
      <c r="Q27" s="2"/>
      <c r="R27"/>
      <c r="S27" s="2"/>
    </row>
    <row r="28" spans="1:19" s="118" customFormat="1" ht="12" customHeight="1">
      <c r="A28" s="161"/>
      <c r="B28" s="118" t="str">
        <f>T(B$8)</f>
        <v>TV Unterhaugstett 2</v>
      </c>
      <c r="C28" s="165" t="s">
        <v>69</v>
      </c>
      <c r="D28" s="118" t="str">
        <f>T(B$3)</f>
        <v>TV Vaihingen/Enz</v>
      </c>
      <c r="L28" s="118" t="str">
        <f>T(B$7)</f>
        <v>TV Unterhaugstett 1</v>
      </c>
      <c r="M28" s="166"/>
      <c r="N28" s="167" t="s">
        <v>69</v>
      </c>
      <c r="O28" s="166"/>
      <c r="P28" s="3"/>
      <c r="Q28" s="2" t="str">
        <f>IF(M28="","0",IF(M28=O28,"1",IF(M28&gt;O28,"2","0")))</f>
        <v>0</v>
      </c>
      <c r="R28" s="119" t="s">
        <v>69</v>
      </c>
      <c r="S28" s="2" t="str">
        <f>IF(O28="","0",IF(M28=O28,"1",IF(M28&lt;O28,"2","0")))</f>
        <v>0</v>
      </c>
    </row>
    <row r="29" spans="1:19" s="118" customFormat="1" ht="12" customHeight="1">
      <c r="A29" s="161"/>
      <c r="B29" s="4" t="str">
        <f>T(B$4)</f>
        <v>TSV Malmsheim</v>
      </c>
      <c r="C29" s="165" t="s">
        <v>69</v>
      </c>
      <c r="D29" s="4" t="str">
        <f>T(B$5)</f>
        <v>TSV Kleinvillars 1</v>
      </c>
      <c r="E29" s="4"/>
      <c r="F29" s="4"/>
      <c r="G29" s="4"/>
      <c r="H29" s="4"/>
      <c r="I29" s="4"/>
      <c r="J29" s="4"/>
      <c r="K29" s="4"/>
      <c r="L29" s="4" t="str">
        <f>B$6</f>
        <v>TSV Kleinvillars 2</v>
      </c>
      <c r="M29" s="166"/>
      <c r="N29" s="167" t="s">
        <v>69</v>
      </c>
      <c r="O29" s="166"/>
      <c r="P29" s="2"/>
      <c r="Q29" s="2" t="str">
        <f>IF(M29="","0",IF(M29=O29,"1",IF(M29&gt;O29,"2","0")))</f>
        <v>0</v>
      </c>
      <c r="R29" s="119" t="s">
        <v>69</v>
      </c>
      <c r="S29" s="2" t="str">
        <f>IF(O29="","0",IF(M29=O29,"1",IF(M29&lt;O29,"2","0")))</f>
        <v>0</v>
      </c>
    </row>
    <row r="30" spans="1:19" s="118" customFormat="1" ht="12" customHeight="1">
      <c r="A30" s="161"/>
      <c r="C30" s="165"/>
      <c r="M30" s="166"/>
      <c r="N30" s="167"/>
      <c r="O30" s="166"/>
      <c r="Q30" s="2"/>
      <c r="S30" s="2"/>
    </row>
    <row r="31" spans="1:19" s="118" customFormat="1" ht="12" customHeight="1">
      <c r="A31" s="119"/>
      <c r="B31" s="118" t="str">
        <f>T(B$6)</f>
        <v>TSV Kleinvillars 2</v>
      </c>
      <c r="C31" s="165" t="s">
        <v>69</v>
      </c>
      <c r="D31" s="118" t="str">
        <f>T(B$7)</f>
        <v>TV Unterhaugstett 1</v>
      </c>
      <c r="L31" s="118" t="str">
        <f>T(B$4)</f>
        <v>TSV Malmsheim</v>
      </c>
      <c r="M31" s="166"/>
      <c r="N31" s="167" t="s">
        <v>69</v>
      </c>
      <c r="O31" s="166"/>
      <c r="P31" s="2"/>
      <c r="Q31" s="2" t="str">
        <f>IF(M31="","0",IF(M31=O31,"1",IF(M31&gt;O31,"2","0")))</f>
        <v>0</v>
      </c>
      <c r="R31" s="119" t="s">
        <v>69</v>
      </c>
      <c r="S31" s="2" t="str">
        <f>IF(O31="","0",IF(M31=O31,"1",IF(M31&lt;O31,"2","0")))</f>
        <v>0</v>
      </c>
    </row>
    <row r="32" spans="1:19" s="118" customFormat="1" ht="12" customHeight="1">
      <c r="A32" s="161"/>
      <c r="B32" s="4" t="str">
        <f>T(B$5)</f>
        <v>TSV Kleinvillars 1</v>
      </c>
      <c r="C32" s="165" t="s">
        <v>69</v>
      </c>
      <c r="D32" s="4" t="str">
        <f>T(B$8)</f>
        <v>TV Unterhaugstett 2</v>
      </c>
      <c r="E32" s="4"/>
      <c r="F32" s="4"/>
      <c r="G32" s="4"/>
      <c r="H32" s="4"/>
      <c r="I32" s="4"/>
      <c r="J32" s="4"/>
      <c r="K32" s="4"/>
      <c r="L32" s="4" t="str">
        <f>B$3</f>
        <v>TV Vaihingen/Enz</v>
      </c>
      <c r="M32" s="166"/>
      <c r="N32" s="167" t="s">
        <v>69</v>
      </c>
      <c r="O32" s="166"/>
      <c r="P32" s="2"/>
      <c r="Q32" s="2" t="str">
        <f>IF(M32="","0",IF(M32=O32,"1",IF(M32&gt;O32,"2","0")))</f>
        <v>0</v>
      </c>
      <c r="R32" s="119" t="s">
        <v>69</v>
      </c>
      <c r="S32" s="2" t="str">
        <f>IF(O32="","0",IF(M32=O32,"1",IF(M32&lt;O32,"2","0")))</f>
        <v>0</v>
      </c>
    </row>
    <row r="33" spans="1:19" s="118" customFormat="1" ht="12" customHeight="1">
      <c r="A33" s="161"/>
      <c r="B33" s="4"/>
      <c r="C33" s="165"/>
      <c r="D33" s="4"/>
      <c r="E33" s="4"/>
      <c r="F33" s="4"/>
      <c r="G33" s="4"/>
      <c r="H33" s="4"/>
      <c r="I33" s="4"/>
      <c r="J33" s="4"/>
      <c r="K33" s="4"/>
      <c r="L33" s="4"/>
      <c r="M33" s="166"/>
      <c r="N33" s="167"/>
      <c r="O33" s="166"/>
      <c r="P33" s="2"/>
      <c r="Q33" s="2"/>
      <c r="R33" s="119"/>
      <c r="S33" s="2"/>
    </row>
    <row r="34" spans="1:19" s="118" customFormat="1" ht="12" customHeight="1">
      <c r="A34" s="161"/>
      <c r="B34" s="4" t="str">
        <f>T(B$7)</f>
        <v>TV Unterhaugstett 1</v>
      </c>
      <c r="C34" s="165" t="s">
        <v>69</v>
      </c>
      <c r="D34" s="4" t="str">
        <f>T(B$3)</f>
        <v>TV Vaihingen/Enz</v>
      </c>
      <c r="E34" s="4"/>
      <c r="F34" s="4"/>
      <c r="G34" s="4"/>
      <c r="H34" s="4"/>
      <c r="I34" s="4"/>
      <c r="J34" s="4"/>
      <c r="K34" s="4"/>
      <c r="L34" s="4" t="str">
        <f>T(B$5)</f>
        <v>TSV Kleinvillars 1</v>
      </c>
      <c r="M34" s="166"/>
      <c r="N34" s="167" t="s">
        <v>69</v>
      </c>
      <c r="O34" s="166"/>
      <c r="P34" s="2"/>
      <c r="Q34" s="2" t="str">
        <f>IF(M34="","0",IF(M34=O34,"1",IF(M34&gt;O34,"2","0")))</f>
        <v>0</v>
      </c>
      <c r="R34" s="119" t="s">
        <v>69</v>
      </c>
      <c r="S34" s="2" t="str">
        <f>IF(O34="","0",IF(M34=O34,"1",IF(M34&lt;O34,"2","0")))</f>
        <v>0</v>
      </c>
    </row>
    <row r="35" spans="1:19" s="118" customFormat="1" ht="12" customHeight="1">
      <c r="A35" s="161"/>
      <c r="B35" s="118" t="str">
        <f>T(B$6)</f>
        <v>TSV Kleinvillars 2</v>
      </c>
      <c r="C35" s="165" t="s">
        <v>69</v>
      </c>
      <c r="D35" s="118" t="str">
        <f>T(B$4)</f>
        <v>TSV Malmsheim</v>
      </c>
      <c r="L35" s="118" t="str">
        <f>T(B$8)</f>
        <v>TV Unterhaugstett 2</v>
      </c>
      <c r="M35" s="166"/>
      <c r="N35" s="167" t="s">
        <v>69</v>
      </c>
      <c r="O35" s="166"/>
      <c r="P35" s="119"/>
      <c r="Q35" s="2" t="str">
        <f>IF(M35="","0",IF(M35=O35,"1",IF(M35&gt;O35,"2","0")))</f>
        <v>0</v>
      </c>
      <c r="R35" s="119" t="s">
        <v>69</v>
      </c>
      <c r="S35" s="2" t="str">
        <f>IF(O35="","0",IF(M35=O35,"1",IF(M35&lt;O35,"2","0")))</f>
        <v>0</v>
      </c>
    </row>
    <row r="36" spans="1:19" s="118" customFormat="1" ht="12" customHeight="1">
      <c r="A36"/>
      <c r="B36"/>
      <c r="C36" s="165"/>
      <c r="D36"/>
      <c r="E36"/>
      <c r="F36"/>
      <c r="G36"/>
      <c r="H36"/>
      <c r="I36"/>
      <c r="J36"/>
      <c r="K36"/>
      <c r="L36"/>
      <c r="M36" s="166"/>
      <c r="N36" s="167"/>
      <c r="O36" s="166"/>
      <c r="P36"/>
      <c r="Q36" s="2"/>
      <c r="R36"/>
      <c r="S36" s="2"/>
    </row>
    <row r="37" spans="1:19" s="118" customFormat="1" ht="12" customHeight="1">
      <c r="A37" s="161"/>
      <c r="B37" s="118" t="str">
        <f>T(B$7)</f>
        <v>TV Unterhaugstett 1</v>
      </c>
      <c r="C37" s="165" t="s">
        <v>69</v>
      </c>
      <c r="D37" s="118" t="str">
        <f>T(B$5)</f>
        <v>TSV Kleinvillars 1</v>
      </c>
      <c r="L37" s="118" t="str">
        <f>T(B$3)</f>
        <v>TV Vaihingen/Enz</v>
      </c>
      <c r="M37" s="166"/>
      <c r="N37" s="167" t="s">
        <v>69</v>
      </c>
      <c r="O37" s="166"/>
      <c r="P37" s="3"/>
      <c r="Q37" s="2" t="str">
        <f>IF(M37="","0",IF(M37=O37,"1",IF(M37&gt;O37,"2","0")))</f>
        <v>0</v>
      </c>
      <c r="R37" s="119" t="s">
        <v>69</v>
      </c>
      <c r="S37" s="2" t="str">
        <f>IF(O37="","0",IF(M37=O37,"1",IF(M37&lt;O37,"2","0")))</f>
        <v>0</v>
      </c>
    </row>
    <row r="38" spans="1:19" s="118" customFormat="1" ht="12" customHeight="1">
      <c r="A38" s="161"/>
      <c r="B38" s="118" t="str">
        <f>T(B$4)</f>
        <v>TSV Malmsheim</v>
      </c>
      <c r="C38" s="165" t="s">
        <v>69</v>
      </c>
      <c r="D38" s="118" t="str">
        <f>T(B$8)</f>
        <v>TV Unterhaugstett 2</v>
      </c>
      <c r="L38" s="118" t="str">
        <f>B$6</f>
        <v>TSV Kleinvillars 2</v>
      </c>
      <c r="M38" s="166"/>
      <c r="N38" s="167" t="s">
        <v>69</v>
      </c>
      <c r="O38" s="166"/>
      <c r="P38" s="2"/>
      <c r="Q38" s="2" t="str">
        <f>IF(M38="","0",IF(M38=O38,"1",IF(M38&gt;O38,"2","0")))</f>
        <v>0</v>
      </c>
      <c r="R38" s="119" t="s">
        <v>69</v>
      </c>
      <c r="S38" s="2" t="str">
        <f>IF(O38="","0",IF(M38=O38,"1",IF(M38&lt;O38,"2","0")))</f>
        <v>0</v>
      </c>
    </row>
    <row r="39" spans="1:19" s="118" customFormat="1" ht="12" customHeight="1">
      <c r="A39" s="161"/>
      <c r="C39" s="165"/>
      <c r="M39" s="166"/>
      <c r="N39" s="167"/>
      <c r="O39" s="166"/>
      <c r="Q39" s="2"/>
      <c r="S39" s="2"/>
    </row>
    <row r="40" spans="1:19" s="118" customFormat="1" ht="12" customHeight="1">
      <c r="A40" s="161"/>
      <c r="B40" s="4" t="str">
        <f>T(B$6)</f>
        <v>TSV Kleinvillars 2</v>
      </c>
      <c r="C40" s="165" t="s">
        <v>69</v>
      </c>
      <c r="D40" s="4" t="str">
        <f>T(B$3)</f>
        <v>TV Vaihingen/Enz</v>
      </c>
      <c r="E40" s="4"/>
      <c r="F40" s="4"/>
      <c r="G40" s="4"/>
      <c r="H40" s="4"/>
      <c r="I40" s="4"/>
      <c r="J40" s="4"/>
      <c r="K40" s="4"/>
      <c r="L40" s="4" t="str">
        <f>T(B$4)</f>
        <v>TSV Malmsheim</v>
      </c>
      <c r="M40" s="166"/>
      <c r="N40" s="167" t="s">
        <v>69</v>
      </c>
      <c r="O40" s="166"/>
      <c r="P40" s="2"/>
      <c r="Q40" s="2" t="str">
        <f>IF(M40="","0",IF(M40=O40,"1",IF(M40&gt;O40,"2","0")))</f>
        <v>0</v>
      </c>
      <c r="R40" s="119" t="s">
        <v>69</v>
      </c>
      <c r="S40" s="2" t="str">
        <f>IF(O40="","0",IF(M40=O40,"1",IF(M40&lt;O40,"2","0")))</f>
        <v>0</v>
      </c>
    </row>
    <row r="41" spans="1:19" s="118" customFormat="1" ht="12" customHeight="1">
      <c r="A41" s="161"/>
      <c r="B41" s="4"/>
      <c r="C41" s="165"/>
      <c r="D41" s="4"/>
      <c r="E41" s="4"/>
      <c r="F41" s="4"/>
      <c r="G41" s="4"/>
      <c r="H41" s="4"/>
      <c r="I41" s="4"/>
      <c r="J41" s="4"/>
      <c r="K41" s="4"/>
      <c r="L41" s="4"/>
      <c r="M41" s="2"/>
      <c r="N41" s="2"/>
      <c r="O41" s="2"/>
      <c r="P41" s="2"/>
      <c r="Q41" s="2"/>
      <c r="R41" s="119"/>
      <c r="S41" s="2"/>
    </row>
    <row r="42" spans="1:19" s="121" customFormat="1" ht="12.75">
      <c r="A42" s="126"/>
      <c r="B42" s="168"/>
      <c r="C42" s="160"/>
      <c r="M42" s="3"/>
      <c r="N42" s="3"/>
      <c r="O42" s="3"/>
      <c r="P42" s="3"/>
      <c r="Q42" s="3"/>
      <c r="R42" s="3"/>
      <c r="S42" s="3"/>
    </row>
    <row r="43" spans="1:19" s="121" customFormat="1" ht="12.75">
      <c r="A43" s="126"/>
      <c r="B43" s="169"/>
      <c r="C43" s="160"/>
      <c r="M43" s="3"/>
      <c r="N43" s="3"/>
      <c r="O43" s="3"/>
      <c r="P43" s="3"/>
      <c r="Q43" s="3"/>
      <c r="R43" s="3"/>
      <c r="S43" s="3"/>
    </row>
    <row r="44" spans="1:19" s="121" customFormat="1" ht="15.75">
      <c r="A44" s="126"/>
      <c r="C44" s="155"/>
      <c r="M44" s="3"/>
      <c r="N44" s="3"/>
      <c r="O44" s="3"/>
      <c r="P44" s="3"/>
      <c r="Q44" s="3"/>
      <c r="R44" s="3"/>
      <c r="S44" s="3"/>
    </row>
    <row r="45" spans="1:19" s="121" customFormat="1" ht="12.75">
      <c r="A45" s="126"/>
      <c r="B45" s="41"/>
      <c r="C45" s="158"/>
      <c r="M45" s="3"/>
      <c r="N45" s="3"/>
      <c r="O45" s="3"/>
      <c r="P45" s="3"/>
      <c r="Q45" s="3"/>
      <c r="R45" s="3"/>
      <c r="S45" s="3"/>
    </row>
    <row r="46" spans="1:19" s="121" customFormat="1" ht="12.75">
      <c r="A46" s="126"/>
      <c r="C46" s="160"/>
      <c r="M46" s="3"/>
      <c r="N46" s="3"/>
      <c r="O46" s="3"/>
      <c r="P46" s="3"/>
      <c r="Q46" s="3"/>
      <c r="R46" s="3"/>
      <c r="S46" s="3"/>
    </row>
    <row r="47" spans="1:19" s="121" customFormat="1" ht="12.75">
      <c r="A47" s="126"/>
      <c r="C47" s="160"/>
      <c r="M47" s="3"/>
      <c r="N47" s="3"/>
      <c r="O47" s="3"/>
      <c r="P47" s="3"/>
      <c r="Q47" s="3"/>
      <c r="R47" s="3"/>
      <c r="S47" s="3"/>
    </row>
    <row r="48" spans="1:20" s="121" customFormat="1" ht="12.75">
      <c r="A48" s="162"/>
      <c r="B48" s="3"/>
      <c r="C48" s="160"/>
      <c r="E48" s="3"/>
      <c r="F48" s="3"/>
      <c r="G48" s="3"/>
      <c r="H48" s="3"/>
      <c r="I48" s="3"/>
      <c r="J48" s="3"/>
      <c r="K48" s="3"/>
      <c r="L48" s="3"/>
      <c r="M48"/>
      <c r="N48" s="3"/>
      <c r="O48" s="3"/>
      <c r="P48" s="2"/>
      <c r="Q48" s="3"/>
      <c r="R48" s="3"/>
      <c r="S48" s="3"/>
      <c r="T48" s="118"/>
    </row>
    <row r="49" spans="1:20" s="121" customFormat="1" ht="12.75">
      <c r="A49" s="161"/>
      <c r="B49" s="3"/>
      <c r="C49" s="160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118"/>
    </row>
    <row r="50" spans="1:20" s="121" customFormat="1" ht="12.75">
      <c r="A50" s="161"/>
      <c r="B50" s="4"/>
      <c r="C50" s="165"/>
      <c r="D50" s="4"/>
      <c r="E50" s="4"/>
      <c r="F50" s="4"/>
      <c r="G50" s="4"/>
      <c r="H50" s="4"/>
      <c r="I50" s="4"/>
      <c r="J50" s="4"/>
      <c r="K50" s="4"/>
      <c r="L50" s="4"/>
      <c r="M50" s="170"/>
      <c r="N50" s="2"/>
      <c r="O50" s="170"/>
      <c r="P50" s="2"/>
      <c r="Q50" s="2"/>
      <c r="R50" s="119"/>
      <c r="S50" s="2"/>
      <c r="T50" s="118"/>
    </row>
    <row r="51" spans="1:20" s="121" customFormat="1" ht="12.75">
      <c r="A51" s="161"/>
      <c r="B51" s="4"/>
      <c r="C51" s="165"/>
      <c r="D51" s="4"/>
      <c r="E51" s="4"/>
      <c r="F51" s="4"/>
      <c r="G51" s="4"/>
      <c r="H51" s="4"/>
      <c r="I51" s="4"/>
      <c r="J51" s="4"/>
      <c r="K51" s="4"/>
      <c r="L51" s="4"/>
      <c r="M51" s="170"/>
      <c r="N51" s="2"/>
      <c r="O51" s="170"/>
      <c r="P51" s="2"/>
      <c r="Q51" s="2"/>
      <c r="R51" s="119"/>
      <c r="S51" s="2"/>
      <c r="T51" s="118"/>
    </row>
    <row r="52" spans="1:20" s="121" customFormat="1" ht="12.75">
      <c r="A52" s="161"/>
      <c r="B52" s="118"/>
      <c r="C52" s="165"/>
      <c r="D52" s="118"/>
      <c r="E52" s="118"/>
      <c r="F52" s="118"/>
      <c r="G52" s="118"/>
      <c r="H52" s="118"/>
      <c r="I52" s="118"/>
      <c r="J52" s="118"/>
      <c r="K52" s="118"/>
      <c r="L52" s="118"/>
      <c r="M52" s="171"/>
      <c r="N52" s="118"/>
      <c r="O52" s="171"/>
      <c r="P52" s="118"/>
      <c r="Q52" s="2"/>
      <c r="R52" s="118"/>
      <c r="S52" s="2"/>
      <c r="T52" s="118"/>
    </row>
    <row r="53" spans="1:20" s="121" customFormat="1" ht="12.75">
      <c r="A53" s="161"/>
      <c r="B53" s="4"/>
      <c r="C53" s="165"/>
      <c r="D53" s="4"/>
      <c r="E53" s="4"/>
      <c r="F53" s="4"/>
      <c r="G53" s="4"/>
      <c r="H53" s="4"/>
      <c r="I53" s="4"/>
      <c r="J53" s="4"/>
      <c r="K53" s="4"/>
      <c r="L53" s="4"/>
      <c r="M53" s="170"/>
      <c r="N53" s="2"/>
      <c r="O53" s="170"/>
      <c r="P53" s="2"/>
      <c r="Q53" s="2"/>
      <c r="R53" s="119"/>
      <c r="S53" s="2"/>
      <c r="T53" s="118"/>
    </row>
    <row r="54" spans="1:20" s="121" customFormat="1" ht="12.75">
      <c r="A54"/>
      <c r="B54" s="4"/>
      <c r="C54" s="165"/>
      <c r="D54" s="4"/>
      <c r="E54" s="4"/>
      <c r="F54" s="4"/>
      <c r="G54" s="4"/>
      <c r="H54" s="4"/>
      <c r="I54" s="4"/>
      <c r="J54" s="4"/>
      <c r="K54" s="4"/>
      <c r="L54" s="4"/>
      <c r="M54" s="170"/>
      <c r="N54" s="2"/>
      <c r="O54" s="170"/>
      <c r="P54" s="2"/>
      <c r="Q54" s="2"/>
      <c r="R54" s="119"/>
      <c r="S54" s="2"/>
      <c r="T54" s="118"/>
    </row>
    <row r="55" spans="1:20" s="172" customFormat="1" ht="12.75">
      <c r="A55"/>
      <c r="B55" s="4"/>
      <c r="C55" s="165"/>
      <c r="D55" s="4"/>
      <c r="E55" s="4"/>
      <c r="F55" s="4"/>
      <c r="G55" s="4"/>
      <c r="H55" s="4"/>
      <c r="I55" s="4"/>
      <c r="J55" s="4"/>
      <c r="K55" s="4"/>
      <c r="L55" s="4"/>
      <c r="M55" s="170"/>
      <c r="N55" s="2"/>
      <c r="O55" s="170"/>
      <c r="P55" s="2"/>
      <c r="Q55" s="2"/>
      <c r="R55" s="119"/>
      <c r="S55" s="2"/>
      <c r="T55" s="118"/>
    </row>
    <row r="56" spans="1:20" s="172" customFormat="1" ht="12.75">
      <c r="A56" s="161"/>
      <c r="B56" s="4"/>
      <c r="C56" s="165"/>
      <c r="D56" s="4"/>
      <c r="E56" s="4"/>
      <c r="F56" s="4"/>
      <c r="G56" s="4"/>
      <c r="H56" s="4"/>
      <c r="I56" s="4"/>
      <c r="J56" s="4"/>
      <c r="K56" s="4"/>
      <c r="L56" s="4"/>
      <c r="M56" s="170"/>
      <c r="N56" s="2"/>
      <c r="O56" s="170"/>
      <c r="P56" s="2"/>
      <c r="Q56" s="2"/>
      <c r="R56" s="119"/>
      <c r="S56" s="2"/>
      <c r="T56" s="118"/>
    </row>
    <row r="57" spans="1:20" s="172" customFormat="1" ht="12.75">
      <c r="A57" s="161"/>
      <c r="B57" s="4"/>
      <c r="C57" s="165"/>
      <c r="D57" s="4"/>
      <c r="E57" s="4"/>
      <c r="F57" s="4"/>
      <c r="G57" s="4"/>
      <c r="H57" s="4"/>
      <c r="I57" s="4"/>
      <c r="J57" s="4"/>
      <c r="K57" s="4"/>
      <c r="L57" s="4"/>
      <c r="M57" s="170"/>
      <c r="N57" s="2"/>
      <c r="O57" s="170"/>
      <c r="P57" s="2"/>
      <c r="Q57" s="2"/>
      <c r="R57" s="119"/>
      <c r="S57" s="2"/>
      <c r="T57" s="118"/>
    </row>
    <row r="58" spans="1:20" s="172" customFormat="1" ht="12.75">
      <c r="A58"/>
      <c r="B58"/>
      <c r="C58" s="165"/>
      <c r="D58"/>
      <c r="E58"/>
      <c r="F58"/>
      <c r="G58"/>
      <c r="H58"/>
      <c r="I58"/>
      <c r="J58"/>
      <c r="K58"/>
      <c r="L58"/>
      <c r="M58" s="173"/>
      <c r="N58"/>
      <c r="O58" s="173"/>
      <c r="P58"/>
      <c r="Q58" s="2"/>
      <c r="R58"/>
      <c r="S58" s="2"/>
      <c r="T58" s="118"/>
    </row>
    <row r="59" spans="1:20" s="1" customFormat="1" ht="12.75">
      <c r="A59" s="161"/>
      <c r="B59" s="118"/>
      <c r="C59" s="165"/>
      <c r="D59" s="118"/>
      <c r="E59" s="118"/>
      <c r="F59" s="118"/>
      <c r="G59" s="118"/>
      <c r="H59" s="118"/>
      <c r="I59" s="118"/>
      <c r="J59" s="118"/>
      <c r="K59" s="118"/>
      <c r="L59" s="118"/>
      <c r="M59" s="174"/>
      <c r="N59" s="2"/>
      <c r="O59" s="174"/>
      <c r="P59" s="3"/>
      <c r="Q59" s="2"/>
      <c r="R59" s="119"/>
      <c r="S59" s="2"/>
      <c r="T59" s="118"/>
    </row>
    <row r="60" spans="1:20" s="1" customFormat="1" ht="12.75">
      <c r="A60" s="161"/>
      <c r="B60" s="4"/>
      <c r="C60" s="165"/>
      <c r="D60" s="4"/>
      <c r="E60" s="4"/>
      <c r="F60" s="4"/>
      <c r="G60" s="4"/>
      <c r="H60" s="4"/>
      <c r="I60" s="4"/>
      <c r="J60" s="4"/>
      <c r="K60" s="4"/>
      <c r="L60" s="4"/>
      <c r="M60" s="170"/>
      <c r="N60" s="2"/>
      <c r="O60" s="170"/>
      <c r="P60" s="2"/>
      <c r="Q60" s="2"/>
      <c r="R60" s="119"/>
      <c r="S60" s="2"/>
      <c r="T60" s="118"/>
    </row>
    <row r="61" spans="1:20" s="1" customFormat="1" ht="12.75">
      <c r="A61" s="161"/>
      <c r="B61" s="118"/>
      <c r="C61" s="165"/>
      <c r="D61" s="118"/>
      <c r="E61" s="118"/>
      <c r="F61" s="118"/>
      <c r="G61" s="118"/>
      <c r="H61" s="118"/>
      <c r="I61" s="118"/>
      <c r="J61" s="118"/>
      <c r="K61" s="118"/>
      <c r="L61" s="118"/>
      <c r="M61" s="171"/>
      <c r="N61" s="118"/>
      <c r="O61" s="171"/>
      <c r="P61" s="118"/>
      <c r="Q61" s="2"/>
      <c r="R61" s="118"/>
      <c r="S61" s="2"/>
      <c r="T61" s="118"/>
    </row>
    <row r="62" spans="1:20" s="1" customFormat="1" ht="12.75">
      <c r="A62" s="175"/>
      <c r="B62" s="118"/>
      <c r="C62" s="165"/>
      <c r="D62" s="118"/>
      <c r="E62" s="118"/>
      <c r="F62" s="118"/>
      <c r="G62" s="118"/>
      <c r="H62" s="118"/>
      <c r="I62" s="118"/>
      <c r="J62" s="118"/>
      <c r="K62" s="118"/>
      <c r="L62" s="118"/>
      <c r="M62" s="174"/>
      <c r="N62" s="2"/>
      <c r="O62" s="174"/>
      <c r="P62" s="2"/>
      <c r="Q62" s="2"/>
      <c r="R62" s="119"/>
      <c r="S62" s="2"/>
      <c r="T62" s="118"/>
    </row>
    <row r="63" spans="1:20" s="1" customFormat="1" ht="12.75">
      <c r="A63" s="161"/>
      <c r="B63" s="4"/>
      <c r="C63" s="165"/>
      <c r="D63" s="4"/>
      <c r="E63" s="4"/>
      <c r="F63" s="4"/>
      <c r="G63" s="4"/>
      <c r="H63" s="4"/>
      <c r="I63" s="4"/>
      <c r="J63" s="4"/>
      <c r="K63" s="4"/>
      <c r="L63" s="4"/>
      <c r="M63" s="170"/>
      <c r="N63" s="2"/>
      <c r="O63" s="170"/>
      <c r="P63" s="2"/>
      <c r="Q63" s="2"/>
      <c r="R63" s="119"/>
      <c r="S63" s="2"/>
      <c r="T63" s="118"/>
    </row>
    <row r="64" spans="1:20" s="1" customFormat="1" ht="12.75">
      <c r="A64" s="161"/>
      <c r="B64" s="4"/>
      <c r="C64" s="165"/>
      <c r="D64" s="4"/>
      <c r="E64" s="4"/>
      <c r="F64" s="4"/>
      <c r="G64" s="4"/>
      <c r="H64" s="4"/>
      <c r="I64" s="4"/>
      <c r="J64" s="4"/>
      <c r="K64" s="4"/>
      <c r="L64" s="4"/>
      <c r="M64" s="170"/>
      <c r="N64" s="2"/>
      <c r="O64" s="170"/>
      <c r="P64" s="2"/>
      <c r="Q64" s="2"/>
      <c r="R64" s="119"/>
      <c r="S64" s="2"/>
      <c r="T64" s="118"/>
    </row>
    <row r="65" spans="1:20" s="1" customFormat="1" ht="12.75">
      <c r="A65" s="161"/>
      <c r="B65" s="4"/>
      <c r="C65" s="165"/>
      <c r="D65" s="4"/>
      <c r="E65" s="4"/>
      <c r="F65" s="4"/>
      <c r="G65" s="4"/>
      <c r="H65" s="4"/>
      <c r="I65" s="4"/>
      <c r="J65" s="4"/>
      <c r="K65" s="4"/>
      <c r="L65" s="4"/>
      <c r="M65" s="176"/>
      <c r="N65" s="2"/>
      <c r="O65" s="176"/>
      <c r="P65" s="2"/>
      <c r="Q65" s="2"/>
      <c r="R65" s="119"/>
      <c r="S65" s="2"/>
      <c r="T65" s="118"/>
    </row>
    <row r="66" spans="1:20" ht="12.75">
      <c r="A66" s="161"/>
      <c r="B66" s="118"/>
      <c r="C66" s="165"/>
      <c r="D66" s="118"/>
      <c r="E66" s="118"/>
      <c r="F66" s="118"/>
      <c r="G66" s="118"/>
      <c r="H66" s="118"/>
      <c r="I66" s="118"/>
      <c r="J66" s="118"/>
      <c r="K66" s="118"/>
      <c r="L66" s="118"/>
      <c r="M66" s="174"/>
      <c r="N66" s="2"/>
      <c r="O66" s="174"/>
      <c r="Q66" s="2"/>
      <c r="S66" s="2"/>
      <c r="T66" s="118"/>
    </row>
    <row r="67" spans="3:20" ht="12.75">
      <c r="C67" s="165"/>
      <c r="M67" s="173"/>
      <c r="N67"/>
      <c r="O67" s="173"/>
      <c r="P67"/>
      <c r="Q67" s="2"/>
      <c r="R67"/>
      <c r="S67" s="2"/>
      <c r="T67" s="118"/>
    </row>
    <row r="68" spans="1:20" s="1" customFormat="1" ht="12.75">
      <c r="A68" s="161"/>
      <c r="B68" s="118"/>
      <c r="C68" s="165"/>
      <c r="D68" s="118"/>
      <c r="E68" s="118"/>
      <c r="F68" s="118"/>
      <c r="G68" s="118"/>
      <c r="H68" s="118"/>
      <c r="I68" s="118"/>
      <c r="J68" s="118"/>
      <c r="K68" s="118"/>
      <c r="L68" s="118"/>
      <c r="M68" s="174"/>
      <c r="N68" s="2"/>
      <c r="O68" s="174"/>
      <c r="P68" s="3"/>
      <c r="Q68" s="2"/>
      <c r="R68" s="119"/>
      <c r="S68" s="2"/>
      <c r="T68" s="118"/>
    </row>
    <row r="69" spans="1:20" ht="12.75">
      <c r="A69" s="161"/>
      <c r="B69" s="118"/>
      <c r="C69" s="165"/>
      <c r="D69" s="118"/>
      <c r="E69" s="118"/>
      <c r="F69" s="118"/>
      <c r="G69" s="118"/>
      <c r="H69" s="118"/>
      <c r="I69" s="118"/>
      <c r="J69" s="118"/>
      <c r="K69" s="118"/>
      <c r="L69" s="118"/>
      <c r="M69" s="174"/>
      <c r="N69" s="2"/>
      <c r="O69" s="174"/>
      <c r="P69" s="2"/>
      <c r="Q69" s="2"/>
      <c r="S69" s="2"/>
      <c r="T69" s="118"/>
    </row>
    <row r="70" spans="1:20" ht="12.75">
      <c r="A70" s="161"/>
      <c r="B70" s="118"/>
      <c r="C70" s="165"/>
      <c r="D70" s="118"/>
      <c r="E70" s="118"/>
      <c r="F70" s="118"/>
      <c r="G70" s="118"/>
      <c r="H70" s="118"/>
      <c r="I70" s="118"/>
      <c r="J70" s="118"/>
      <c r="K70" s="118"/>
      <c r="L70" s="118"/>
      <c r="M70" s="171"/>
      <c r="N70" s="118"/>
      <c r="O70" s="171"/>
      <c r="P70" s="118"/>
      <c r="Q70" s="2"/>
      <c r="R70" s="118"/>
      <c r="S70" s="2"/>
      <c r="T70" s="118"/>
    </row>
    <row r="71" spans="1:20" s="2" customFormat="1" ht="12.75">
      <c r="A71" s="161"/>
      <c r="B71" s="4"/>
      <c r="C71" s="165"/>
      <c r="D71" s="4"/>
      <c r="E71" s="4"/>
      <c r="F71" s="4"/>
      <c r="G71" s="4"/>
      <c r="H71" s="4"/>
      <c r="I71" s="4"/>
      <c r="J71" s="4"/>
      <c r="K71" s="4"/>
      <c r="L71" s="4"/>
      <c r="M71" s="170"/>
      <c r="O71" s="170"/>
      <c r="R71" s="119"/>
      <c r="T71" s="118"/>
    </row>
    <row r="72" spans="1:19" s="172" customFormat="1" ht="12.75">
      <c r="A72" s="161"/>
      <c r="B72" s="4"/>
      <c r="C72" s="165"/>
      <c r="D72" s="4"/>
      <c r="E72" s="4"/>
      <c r="F72" s="4"/>
      <c r="G72" s="4"/>
      <c r="H72" s="4"/>
      <c r="I72" s="4"/>
      <c r="J72" s="4"/>
      <c r="K72" s="4"/>
      <c r="L72" s="4"/>
      <c r="M72" s="3"/>
      <c r="N72" s="2"/>
      <c r="O72" s="3"/>
      <c r="P72" s="2"/>
      <c r="Q72" s="2"/>
      <c r="R72" s="119"/>
      <c r="S72" s="2"/>
    </row>
    <row r="73" spans="1:19" ht="12.75">
      <c r="A73" s="161"/>
      <c r="B73" s="118"/>
      <c r="C73" s="165"/>
      <c r="D73" s="118"/>
      <c r="E73" s="118"/>
      <c r="F73" s="118"/>
      <c r="G73" s="118"/>
      <c r="H73" s="118"/>
      <c r="I73" s="118"/>
      <c r="J73" s="118"/>
      <c r="K73" s="118"/>
      <c r="L73" s="118"/>
      <c r="N73" s="2"/>
      <c r="Q73" s="2"/>
      <c r="S73" s="2"/>
    </row>
    <row r="74" spans="3:19" ht="12.75">
      <c r="C74" s="119"/>
      <c r="M74"/>
      <c r="N74"/>
      <c r="O74"/>
      <c r="P74"/>
      <c r="Q74"/>
      <c r="R74"/>
      <c r="S74"/>
    </row>
    <row r="75" spans="1:19" ht="12.75">
      <c r="A75" s="161"/>
      <c r="B75" s="118"/>
      <c r="C75" s="165"/>
      <c r="D75" s="118"/>
      <c r="E75" s="118"/>
      <c r="F75" s="118"/>
      <c r="G75" s="118"/>
      <c r="H75" s="118"/>
      <c r="I75" s="118"/>
      <c r="J75" s="118"/>
      <c r="K75" s="118"/>
      <c r="L75" s="118"/>
      <c r="N75" s="2"/>
      <c r="P75" s="3"/>
      <c r="Q75" s="2"/>
      <c r="S75" s="2"/>
    </row>
    <row r="76" spans="1:19" ht="12.75">
      <c r="A76" s="161"/>
      <c r="B76" s="118"/>
      <c r="C76" s="165"/>
      <c r="D76" s="118"/>
      <c r="E76" s="118"/>
      <c r="F76" s="118"/>
      <c r="G76" s="118"/>
      <c r="H76" s="118"/>
      <c r="I76" s="118"/>
      <c r="J76" s="118"/>
      <c r="K76" s="118"/>
      <c r="L76" s="118"/>
      <c r="N76" s="2"/>
      <c r="P76" s="2"/>
      <c r="Q76" s="2"/>
      <c r="S76" s="2"/>
    </row>
    <row r="77" spans="1:19" s="1" customFormat="1" ht="12.75">
      <c r="A77" s="161"/>
      <c r="B77" s="4"/>
      <c r="C77" s="165"/>
      <c r="D77" s="4"/>
      <c r="E77" s="4"/>
      <c r="F77" s="4"/>
      <c r="G77" s="4"/>
      <c r="H77" s="4"/>
      <c r="I77" s="4"/>
      <c r="J77" s="4"/>
      <c r="K77" s="4"/>
      <c r="L77" s="4"/>
      <c r="M77" s="2"/>
      <c r="N77" s="2"/>
      <c r="O77" s="2"/>
      <c r="P77" s="2"/>
      <c r="Q77" s="2"/>
      <c r="R77" s="119"/>
      <c r="S77" s="2"/>
    </row>
    <row r="78" spans="3:19" ht="12.75">
      <c r="C78" s="119"/>
      <c r="M78"/>
      <c r="N78"/>
      <c r="O78"/>
      <c r="P78"/>
      <c r="Q78"/>
      <c r="R78"/>
      <c r="S78"/>
    </row>
    <row r="79" spans="1:19" ht="12.75">
      <c r="A79" s="161"/>
      <c r="B79" s="118"/>
      <c r="D79" s="118"/>
      <c r="E79" s="118"/>
      <c r="F79" s="118"/>
      <c r="G79" s="118"/>
      <c r="H79" s="118"/>
      <c r="I79" s="118"/>
      <c r="J79" s="118"/>
      <c r="K79" s="118"/>
      <c r="L79" s="118"/>
      <c r="P79" s="3"/>
      <c r="Q79" s="2"/>
      <c r="S79" s="2"/>
    </row>
    <row r="80" spans="3:19" ht="12.75">
      <c r="C80" s="119"/>
      <c r="M80"/>
      <c r="N80"/>
      <c r="O80"/>
      <c r="P80"/>
      <c r="Q80"/>
      <c r="R80"/>
      <c r="S80"/>
    </row>
    <row r="81" spans="1:19" ht="12.75">
      <c r="A81" s="161"/>
      <c r="B81" s="118"/>
      <c r="D81" s="118"/>
      <c r="E81" s="118"/>
      <c r="F81" s="118"/>
      <c r="G81" s="118"/>
      <c r="H81" s="118"/>
      <c r="I81" s="118"/>
      <c r="J81" s="118"/>
      <c r="K81" s="118"/>
      <c r="L81" s="118"/>
      <c r="P81" s="3"/>
      <c r="Q81" s="3"/>
      <c r="R81" s="3"/>
      <c r="S81" s="3"/>
    </row>
    <row r="82" spans="1:19" ht="12.75">
      <c r="A82" s="161"/>
      <c r="B82" s="118"/>
      <c r="D82" s="118"/>
      <c r="E82" s="118"/>
      <c r="F82" s="118"/>
      <c r="G82" s="118"/>
      <c r="H82" s="118"/>
      <c r="I82" s="118"/>
      <c r="J82" s="118"/>
      <c r="K82" s="118"/>
      <c r="L82" s="118"/>
      <c r="P82" s="3"/>
      <c r="Q82" s="3"/>
      <c r="R82" s="3"/>
      <c r="S82" s="3"/>
    </row>
    <row r="83" spans="1:17" ht="12.75">
      <c r="A83" s="161"/>
      <c r="B83" s="118"/>
      <c r="D83" s="118"/>
      <c r="E83" s="118"/>
      <c r="F83" s="118"/>
      <c r="G83" s="118"/>
      <c r="H83" s="118"/>
      <c r="I83" s="118"/>
      <c r="J83" s="118"/>
      <c r="K83" s="118"/>
      <c r="L83" s="118"/>
      <c r="P83" s="3"/>
      <c r="Q83" s="3"/>
    </row>
    <row r="84" spans="1:19" s="121" customFormat="1" ht="12.75">
      <c r="A84" s="126"/>
      <c r="C84" s="160"/>
      <c r="M84" s="3"/>
      <c r="N84" s="3"/>
      <c r="O84" s="3"/>
      <c r="P84" s="3"/>
      <c r="Q84" s="3"/>
      <c r="R84" s="3"/>
      <c r="S84" s="3"/>
    </row>
    <row r="85" spans="1:19" s="121" customFormat="1" ht="12.75">
      <c r="A85" s="126"/>
      <c r="C85" s="160"/>
      <c r="M85" s="3"/>
      <c r="N85" s="3"/>
      <c r="O85" s="3"/>
      <c r="P85" s="2"/>
      <c r="Q85" s="3"/>
      <c r="R85" s="3"/>
      <c r="S85" s="3"/>
    </row>
    <row r="86" spans="1:12" ht="12.75">
      <c r="A86" s="161"/>
      <c r="B86" s="118"/>
      <c r="D86" s="119"/>
      <c r="E86" s="118"/>
      <c r="F86" s="118"/>
      <c r="G86" s="118"/>
      <c r="H86" s="118"/>
      <c r="I86" s="118"/>
      <c r="J86" s="119"/>
      <c r="K86" s="119"/>
      <c r="L86" s="119"/>
    </row>
    <row r="87" spans="1:12" ht="12.75">
      <c r="A87" s="161"/>
      <c r="B87" s="118"/>
      <c r="D87" s="119"/>
      <c r="E87" s="118"/>
      <c r="F87" s="118"/>
      <c r="G87" s="118"/>
      <c r="H87" s="118"/>
      <c r="I87" s="118"/>
      <c r="J87" s="119"/>
      <c r="K87" s="119"/>
      <c r="L87" s="119"/>
    </row>
    <row r="88" spans="1:12" ht="12.75">
      <c r="A88" s="161"/>
      <c r="B88" s="118"/>
      <c r="D88" s="119"/>
      <c r="E88" s="118"/>
      <c r="F88" s="118"/>
      <c r="G88" s="118"/>
      <c r="H88" s="118"/>
      <c r="I88" s="118"/>
      <c r="J88" s="119"/>
      <c r="K88" s="119"/>
      <c r="L88" s="119"/>
    </row>
    <row r="89" spans="1:12" ht="12.75">
      <c r="A89" s="161"/>
      <c r="B89" s="118"/>
      <c r="D89" s="119"/>
      <c r="E89" s="118"/>
      <c r="F89" s="118"/>
      <c r="G89" s="118"/>
      <c r="H89" s="118"/>
      <c r="I89" s="118"/>
      <c r="J89" s="119"/>
      <c r="K89" s="119"/>
      <c r="L89" s="119"/>
    </row>
    <row r="90" spans="1:12" ht="12.75">
      <c r="A90" s="161"/>
      <c r="B90" s="118"/>
      <c r="D90" s="119"/>
      <c r="E90" s="118"/>
      <c r="F90" s="118"/>
      <c r="G90" s="118"/>
      <c r="H90" s="118"/>
      <c r="I90" s="118"/>
      <c r="J90" s="119"/>
      <c r="K90" s="119"/>
      <c r="L90" s="119"/>
    </row>
    <row r="91" spans="1:12" ht="12.75">
      <c r="A91" s="161"/>
      <c r="B91" s="118"/>
      <c r="D91" s="119"/>
      <c r="E91" s="118"/>
      <c r="F91" s="118"/>
      <c r="G91" s="118"/>
      <c r="H91" s="118"/>
      <c r="I91" s="118"/>
      <c r="J91" s="119"/>
      <c r="K91" s="119"/>
      <c r="L91" s="119"/>
    </row>
    <row r="94" spans="17:19" ht="12.75">
      <c r="Q94" s="2"/>
      <c r="S94" s="2"/>
    </row>
    <row r="95" spans="17:19" ht="12.75">
      <c r="Q95" s="2"/>
      <c r="S95" s="2"/>
    </row>
    <row r="97" spans="17:19" ht="12.75">
      <c r="Q97" s="2"/>
      <c r="S97" s="2"/>
    </row>
    <row r="98" spans="17:19" ht="12.75">
      <c r="Q98" s="2"/>
      <c r="S98" s="2"/>
    </row>
    <row r="100" spans="17:19" ht="12.75">
      <c r="Q100" s="2"/>
      <c r="S100" s="2"/>
    </row>
    <row r="101" spans="17:19" ht="12.75">
      <c r="Q101" s="2"/>
      <c r="S101" s="2"/>
    </row>
    <row r="102" ht="12.75">
      <c r="P102" s="3"/>
    </row>
    <row r="103" spans="16:19" ht="12.75">
      <c r="P103" s="3"/>
      <c r="Q103" s="2"/>
      <c r="S103" s="2"/>
    </row>
    <row r="104" spans="16:19" ht="12.75">
      <c r="P104" s="3"/>
      <c r="Q104" s="2"/>
      <c r="S104" s="2"/>
    </row>
    <row r="105" ht="12.75">
      <c r="P105" s="3"/>
    </row>
    <row r="106" spans="17:19" ht="12.75">
      <c r="Q106" s="2"/>
      <c r="S106" s="2"/>
    </row>
    <row r="107" spans="16:19" ht="12.75">
      <c r="P107" s="3"/>
      <c r="Q107" s="2"/>
      <c r="S107" s="2"/>
    </row>
    <row r="109" spans="17:19" ht="12.75">
      <c r="Q109" s="2"/>
      <c r="S109" s="2"/>
    </row>
    <row r="110" spans="17:19" ht="12.75">
      <c r="Q110" s="2"/>
      <c r="S110" s="2"/>
    </row>
    <row r="111" spans="17:19" ht="12.75">
      <c r="Q111" s="2"/>
      <c r="S111" s="2"/>
    </row>
    <row r="112" spans="17:19" ht="12.75">
      <c r="Q112" s="2"/>
      <c r="S112" s="2"/>
    </row>
    <row r="113" spans="17:19" ht="12.75">
      <c r="Q113" s="2"/>
      <c r="S113" s="2"/>
    </row>
    <row r="114" spans="17:19" ht="12.75">
      <c r="Q114" s="3"/>
      <c r="R114" s="3"/>
      <c r="S114" s="3"/>
    </row>
    <row r="117" ht="12.75">
      <c r="P117" s="3"/>
    </row>
    <row r="118" ht="12.75">
      <c r="P118" s="3"/>
    </row>
    <row r="119" ht="12.75">
      <c r="P119" s="3"/>
    </row>
    <row r="120" ht="12.75">
      <c r="P120" s="3"/>
    </row>
    <row r="123" ht="12.75">
      <c r="P123" s="3"/>
    </row>
    <row r="124" ht="12.75">
      <c r="P124" s="3"/>
    </row>
  </sheetData>
  <sheetProtection/>
  <mergeCells count="8">
    <mergeCell ref="L7:S7"/>
    <mergeCell ref="L8:S8"/>
    <mergeCell ref="C2:E2"/>
    <mergeCell ref="G2:I2"/>
    <mergeCell ref="L3:S3"/>
    <mergeCell ref="L4:S4"/>
    <mergeCell ref="L5:S5"/>
    <mergeCell ref="L6:S6"/>
  </mergeCells>
  <printOptions/>
  <pageMargins left="0.17" right="0.16" top="0.984251969" bottom="0.984251969" header="0.4921259845" footer="0.4921259845"/>
  <pageSetup horizontalDpi="300" verticalDpi="300" orientation="portrait" paperSize="9" r:id="rId3"/>
  <headerFooter alignWithMargins="0">
    <oddFooter>&amp;CErstellt von Kurt Schöck 29.12.06&amp;RSeite &amp;P von &amp;N</oddFooter>
  </headerFooter>
  <rowBreaks count="1" manualBreakCount="1">
    <brk id="41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1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4.8515625" style="177" customWidth="1"/>
    <col min="4" max="4" width="1.7109375" style="0" customWidth="1"/>
    <col min="5" max="5" width="4.7109375" style="0" customWidth="1"/>
    <col min="6" max="6" width="2.7109375" style="0" customWidth="1"/>
    <col min="7" max="7" width="5.421875" style="0" customWidth="1"/>
    <col min="8" max="8" width="2.7109375" style="0" customWidth="1"/>
    <col min="9" max="9" width="4.140625" style="0" customWidth="1"/>
    <col min="10" max="10" width="0.71875" style="0" customWidth="1"/>
    <col min="11" max="11" width="1.7109375" style="0" customWidth="1"/>
    <col min="12" max="12" width="21.140625" style="0" customWidth="1"/>
    <col min="13" max="13" width="3.421875" style="119" customWidth="1"/>
    <col min="14" max="14" width="1.421875" style="119" customWidth="1"/>
    <col min="15" max="15" width="3.421875" style="119" customWidth="1"/>
    <col min="16" max="16" width="1.7109375" style="119" customWidth="1"/>
    <col min="17" max="17" width="2.8515625" style="119" customWidth="1"/>
    <col min="18" max="18" width="0.85546875" style="119" customWidth="1"/>
    <col min="19" max="19" width="3.421875" style="119" customWidth="1"/>
    <col min="20" max="20" width="5.421875" style="0" customWidth="1"/>
    <col min="21" max="21" width="5.28125" style="0" hidden="1" customWidth="1"/>
    <col min="22" max="22" width="5.00390625" style="0" hidden="1" customWidth="1"/>
  </cols>
  <sheetData>
    <row r="1" spans="1:19" s="118" customFormat="1" ht="28.5" thickBot="1">
      <c r="A1" s="115" t="s">
        <v>90</v>
      </c>
      <c r="B1" s="116"/>
      <c r="C1" s="117"/>
      <c r="D1" s="116"/>
      <c r="E1" s="116"/>
      <c r="F1" s="116"/>
      <c r="G1" s="116"/>
      <c r="H1" s="116"/>
      <c r="I1" s="116"/>
      <c r="J1" s="116"/>
      <c r="K1" s="116"/>
      <c r="M1" s="119"/>
      <c r="N1" s="119"/>
      <c r="O1" s="119"/>
      <c r="P1" s="119"/>
      <c r="Q1" s="119"/>
      <c r="R1" s="119"/>
      <c r="S1" s="119"/>
    </row>
    <row r="2" spans="3:19" s="118" customFormat="1" ht="12" customHeight="1">
      <c r="C2" s="189" t="s">
        <v>66</v>
      </c>
      <c r="D2" s="190"/>
      <c r="E2" s="190"/>
      <c r="F2" s="120"/>
      <c r="G2" s="191" t="s">
        <v>67</v>
      </c>
      <c r="H2" s="191"/>
      <c r="I2" s="192"/>
      <c r="J2" s="121"/>
      <c r="K2" s="122"/>
      <c r="L2" s="123" t="s">
        <v>68</v>
      </c>
      <c r="M2" s="124"/>
      <c r="N2" s="124"/>
      <c r="O2" s="124"/>
      <c r="P2" s="124"/>
      <c r="Q2" s="124"/>
      <c r="R2" s="124"/>
      <c r="S2" s="125"/>
    </row>
    <row r="3" spans="1:19" s="118" customFormat="1" ht="12" customHeight="1">
      <c r="A3" s="126"/>
      <c r="B3" s="127" t="s">
        <v>84</v>
      </c>
      <c r="C3" s="128">
        <f>M19+M23+O28+O34+O40+M50+M54+O59+O65+O71</f>
        <v>0</v>
      </c>
      <c r="D3" s="129" t="s">
        <v>69</v>
      </c>
      <c r="E3" s="130">
        <f>O19+O23+M28+M34+M40+O50+O54+M59+M65+M71</f>
        <v>0</v>
      </c>
      <c r="F3" s="131"/>
      <c r="G3" s="132">
        <f>SUM(Q19+Q23+S28+S34+S40+Q50+Q54+S59+S65+S71)</f>
        <v>0</v>
      </c>
      <c r="H3" s="129" t="s">
        <v>69</v>
      </c>
      <c r="I3" s="133">
        <f>S19+S23+Q28+Q34+Q40+S50+S54+Q59+Q65+Q71</f>
        <v>0</v>
      </c>
      <c r="J3" s="121"/>
      <c r="K3" s="134">
        <v>1</v>
      </c>
      <c r="L3" s="193" t="str">
        <f>IF(M19="","Keine Ergebnisse vorhanden",VLOOKUP(LARGE(U$7:U$12,1),U$7:V$12,2,FALSE))</f>
        <v>Keine Ergebnisse vorhanden</v>
      </c>
      <c r="M3" s="193"/>
      <c r="N3" s="193"/>
      <c r="O3" s="193"/>
      <c r="P3" s="193"/>
      <c r="Q3" s="193"/>
      <c r="R3" s="193"/>
      <c r="S3" s="194"/>
    </row>
    <row r="4" spans="1:19" s="118" customFormat="1" ht="12" customHeight="1">
      <c r="A4" s="126"/>
      <c r="B4" s="127" t="s">
        <v>17</v>
      </c>
      <c r="C4" s="135">
        <f>O19+M26+M29+O35+M38+O50+M57+M60+O66+M69</f>
        <v>0</v>
      </c>
      <c r="D4" s="136" t="s">
        <v>69</v>
      </c>
      <c r="E4" s="137">
        <f>M19+O26+O29+M35+O38+M50+O57+O60+M66+O69</f>
        <v>0</v>
      </c>
      <c r="F4" s="131"/>
      <c r="G4" s="138">
        <f>S19+Q26+Q29+S35+Q38+S50+Q57+Q60+S66+Q69</f>
        <v>0</v>
      </c>
      <c r="H4" s="136" t="s">
        <v>69</v>
      </c>
      <c r="I4" s="139">
        <f>Q19+S26+S29+Q35+S38+Q50+S57+S60+Q66+S69</f>
        <v>0</v>
      </c>
      <c r="J4" s="121"/>
      <c r="K4" s="140">
        <v>2</v>
      </c>
      <c r="L4" s="195" t="str">
        <f>IF(M20="","Keine Ergebnisse vorhanden",VLOOKUP(LARGE(U$7:U$12,2),U$7:V$12,2,FALSE))</f>
        <v>Keine Ergebnisse vorhanden</v>
      </c>
      <c r="M4" s="195"/>
      <c r="N4" s="195"/>
      <c r="O4" s="195"/>
      <c r="P4" s="195"/>
      <c r="Q4" s="195"/>
      <c r="R4" s="195"/>
      <c r="S4" s="196"/>
    </row>
    <row r="5" spans="1:19" s="118" customFormat="1" ht="12" customHeight="1">
      <c r="A5" s="126"/>
      <c r="B5" s="127" t="s">
        <v>28</v>
      </c>
      <c r="C5" s="128">
        <f>M20+O23+O29+M32+O37+M51+O54+O60+M63+O68</f>
        <v>0</v>
      </c>
      <c r="D5" s="129" t="s">
        <v>69</v>
      </c>
      <c r="E5" s="130">
        <f>O20+M23+M29+O32+M37+O51+M54+M60+O63+M68</f>
        <v>0</v>
      </c>
      <c r="F5" s="131"/>
      <c r="G5" s="141">
        <f>Q20+S23+S29+Q32+S37+Q51+S54+S60+Q63+S68</f>
        <v>0</v>
      </c>
      <c r="H5" s="129" t="s">
        <v>69</v>
      </c>
      <c r="I5" s="133">
        <f>S20+Q23+Q29+S32+Q37+S51+Q54+Q60+S63+Q68</f>
        <v>0</v>
      </c>
      <c r="J5" s="121"/>
      <c r="K5" s="142">
        <v>3</v>
      </c>
      <c r="L5" s="197" t="str">
        <f>IF(M22="","Keine Ergebnisse vorhanden",VLOOKUP(LARGE(U$7:U$12,3),U$7:V$12,2,FALSE))</f>
        <v>Keine Ergebnisse vorhanden</v>
      </c>
      <c r="M5" s="197"/>
      <c r="N5" s="197"/>
      <c r="O5" s="197"/>
      <c r="P5" s="197"/>
      <c r="Q5" s="197"/>
      <c r="R5" s="197"/>
      <c r="S5" s="198"/>
    </row>
    <row r="6" spans="1:19" s="118" customFormat="1" ht="12" customHeight="1">
      <c r="A6" s="126"/>
      <c r="B6" s="127" t="s">
        <v>83</v>
      </c>
      <c r="C6" s="135">
        <f>O20+O25+M31+M35+M40+O51+O56+M62+M66+M71</f>
        <v>0</v>
      </c>
      <c r="D6" s="136" t="s">
        <v>69</v>
      </c>
      <c r="E6" s="137">
        <f>M20+M25+O31+O35+O40+M51+M56+O62+O66+O71</f>
        <v>0</v>
      </c>
      <c r="F6" s="131"/>
      <c r="G6" s="138">
        <f>S20+S25+Q31+Q35+Q40+S51+S56+Q62+Q66+Q71</f>
        <v>0</v>
      </c>
      <c r="H6" s="136" t="s">
        <v>69</v>
      </c>
      <c r="I6" s="139">
        <f>Q20+Q25+S31+S35+S40+Q51+Q56+S62+S66+S71</f>
        <v>0</v>
      </c>
      <c r="J6" s="121"/>
      <c r="K6" s="143">
        <v>4</v>
      </c>
      <c r="L6" s="185" t="str">
        <f>IF(M22="","Keine Ergebnisse vorhanden",VLOOKUP(LARGE(U$7:U$12,4),U$7:V$12,2,FALSE))</f>
        <v>Keine Ergebnisse vorhanden</v>
      </c>
      <c r="M6" s="185"/>
      <c r="N6" s="185"/>
      <c r="O6" s="185"/>
      <c r="P6" s="185"/>
      <c r="Q6" s="185"/>
      <c r="R6" s="185"/>
      <c r="S6" s="186"/>
    </row>
    <row r="7" spans="1:22" s="118" customFormat="1" ht="12" customHeight="1">
      <c r="A7" s="126"/>
      <c r="B7" s="127" t="s">
        <v>39</v>
      </c>
      <c r="C7" s="128">
        <f>M22+O26+O31+M34+M37+M53+O57+O62+M65+M68</f>
        <v>0</v>
      </c>
      <c r="D7" s="129" t="s">
        <v>69</v>
      </c>
      <c r="E7" s="130">
        <f>O22+M26+M31+O34+O37+O53+M57+M62+O65+O68</f>
        <v>0</v>
      </c>
      <c r="F7" s="131"/>
      <c r="G7" s="141">
        <f>Q22+S26+S31+Q34+Q37+Q53+S57+S62+Q65+Q68</f>
        <v>0</v>
      </c>
      <c r="H7" s="129" t="s">
        <v>69</v>
      </c>
      <c r="I7" s="133">
        <f>S22+Q26+Q31+S34+S37+S53+Q57+Q62+S65+S68</f>
        <v>0</v>
      </c>
      <c r="J7" s="121"/>
      <c r="K7" s="143">
        <v>5</v>
      </c>
      <c r="L7" s="185" t="str">
        <f>IF(M20="","Keine Ergebnisse vorhanden",VLOOKUP(LARGE(U$7:U$12,5),U$7:V$12,2,FALSE))</f>
        <v>Keine Ergebnisse vorhanden</v>
      </c>
      <c r="M7" s="185"/>
      <c r="N7" s="185"/>
      <c r="O7" s="185"/>
      <c r="P7" s="185"/>
      <c r="Q7" s="185"/>
      <c r="R7" s="185"/>
      <c r="S7" s="186"/>
      <c r="U7" s="144">
        <f aca="true" t="shared" si="0" ref="U7:U12">(G3-I3)*100000+(C3-E3)*1000+C3</f>
        <v>0</v>
      </c>
      <c r="V7" s="118" t="str">
        <f aca="true" t="shared" si="1" ref="V7:V12">B3</f>
        <v>TSV Gärtringen 3</v>
      </c>
    </row>
    <row r="8" spans="1:22" s="118" customFormat="1" ht="13.5" thickBot="1">
      <c r="A8" s="126"/>
      <c r="B8" s="127" t="s">
        <v>61</v>
      </c>
      <c r="C8" s="145">
        <f>O22+M25+M28+O32+O38+O53+M56+M59+O69+O63</f>
        <v>0</v>
      </c>
      <c r="D8" s="146" t="s">
        <v>69</v>
      </c>
      <c r="E8" s="147">
        <f>M22+O25+O28+M32+M38+M53+O56+O59+M63+M69</f>
        <v>0</v>
      </c>
      <c r="F8" s="148"/>
      <c r="G8" s="149">
        <f>S22+Q25+Q28+S32+S38+S53+Q56+Q59+S69+S63</f>
        <v>0</v>
      </c>
      <c r="H8" s="146" t="s">
        <v>69</v>
      </c>
      <c r="I8" s="150">
        <f>Q22+S25+S28+Q32+Q38+Q53+S56+S59+Q63+Q69</f>
        <v>0</v>
      </c>
      <c r="J8" s="121"/>
      <c r="K8" s="151">
        <v>6</v>
      </c>
      <c r="L8" s="187" t="str">
        <f>IF(M19="","Keine Ergebnisse vorhanden",VLOOKUP(LARGE(U$7:U$12,6),U$7:V$12,2,FALSE))</f>
        <v>Keine Ergebnisse vorhanden</v>
      </c>
      <c r="M8" s="187"/>
      <c r="N8" s="187"/>
      <c r="O8" s="187"/>
      <c r="P8" s="187"/>
      <c r="Q8" s="187"/>
      <c r="R8" s="187"/>
      <c r="S8" s="188"/>
      <c r="U8" s="144">
        <f t="shared" si="0"/>
        <v>0</v>
      </c>
      <c r="V8" s="118" t="str">
        <f t="shared" si="1"/>
        <v>TV Hohenklingen 2</v>
      </c>
    </row>
    <row r="9" spans="2:22" s="118" customFormat="1" ht="12" customHeight="1">
      <c r="B9" s="152"/>
      <c r="J9" s="121"/>
      <c r="K9" s="121"/>
      <c r="L9" s="121"/>
      <c r="M9" s="3"/>
      <c r="N9" s="3"/>
      <c r="O9" s="3"/>
      <c r="P9" s="3"/>
      <c r="Q9" s="3"/>
      <c r="R9" s="3"/>
      <c r="S9" s="3"/>
      <c r="U9" s="144">
        <f t="shared" si="0"/>
        <v>0</v>
      </c>
      <c r="V9" s="118" t="str">
        <f t="shared" si="1"/>
        <v>TV Stammheim 2</v>
      </c>
    </row>
    <row r="10" spans="1:22" s="118" customFormat="1" ht="12" customHeight="1">
      <c r="A10" s="126" t="s">
        <v>70</v>
      </c>
      <c r="B10" s="153">
        <v>41449</v>
      </c>
      <c r="J10" s="121"/>
      <c r="K10" s="121"/>
      <c r="L10" s="121"/>
      <c r="M10" s="3"/>
      <c r="N10" s="3"/>
      <c r="O10" s="3"/>
      <c r="P10" s="2"/>
      <c r="Q10" s="2"/>
      <c r="R10" s="119"/>
      <c r="S10" s="2"/>
      <c r="U10" s="144">
        <f t="shared" si="0"/>
        <v>0</v>
      </c>
      <c r="V10" s="118" t="str">
        <f t="shared" si="1"/>
        <v>TV Stammheim 3</v>
      </c>
    </row>
    <row r="11" spans="1:22" s="118" customFormat="1" ht="12.75">
      <c r="A11" s="126" t="s">
        <v>71</v>
      </c>
      <c r="B11" s="154" t="s">
        <v>72</v>
      </c>
      <c r="J11" s="121"/>
      <c r="K11" s="121"/>
      <c r="L11" s="121"/>
      <c r="M11" s="3"/>
      <c r="N11" s="3"/>
      <c r="O11" s="3"/>
      <c r="P11" s="2"/>
      <c r="Q11" s="2"/>
      <c r="R11" s="119"/>
      <c r="S11" s="2"/>
      <c r="U11" s="144">
        <f t="shared" si="0"/>
        <v>0</v>
      </c>
      <c r="V11" s="118" t="str">
        <f t="shared" si="1"/>
        <v>TSV Dennach 2</v>
      </c>
    </row>
    <row r="12" spans="1:32" s="118" customFormat="1" ht="15.75">
      <c r="A12" s="126" t="s">
        <v>73</v>
      </c>
      <c r="B12" s="121" t="s">
        <v>74</v>
      </c>
      <c r="C12" s="155"/>
      <c r="J12" s="121"/>
      <c r="K12" s="121"/>
      <c r="L12" s="121"/>
      <c r="M12" s="3"/>
      <c r="N12" s="3"/>
      <c r="O12" s="3"/>
      <c r="P12" s="2"/>
      <c r="Q12" s="2"/>
      <c r="R12" s="119"/>
      <c r="S12" s="2"/>
      <c r="U12" s="144">
        <f t="shared" si="0"/>
        <v>0</v>
      </c>
      <c r="V12" s="118" t="str">
        <f t="shared" si="1"/>
        <v>TV Obernhausen</v>
      </c>
      <c r="Y12" s="156"/>
      <c r="Z12" s="157"/>
      <c r="AA12"/>
      <c r="AB12" s="157"/>
      <c r="AC12" s="156"/>
      <c r="AD12" s="157"/>
      <c r="AE12" s="127"/>
      <c r="AF12" s="1"/>
    </row>
    <row r="13" spans="1:32" s="118" customFormat="1" ht="12" customHeight="1">
      <c r="A13" s="126" t="s">
        <v>75</v>
      </c>
      <c r="B13" s="41" t="s">
        <v>76</v>
      </c>
      <c r="C13" s="158"/>
      <c r="D13" s="121"/>
      <c r="E13" s="121"/>
      <c r="F13" s="121"/>
      <c r="G13" s="121"/>
      <c r="H13" s="121"/>
      <c r="I13" s="121"/>
      <c r="J13" s="121"/>
      <c r="K13" s="121"/>
      <c r="L13" s="121"/>
      <c r="M13" s="3"/>
      <c r="N13" s="3"/>
      <c r="O13" s="3"/>
      <c r="P13" s="2"/>
      <c r="Q13" s="2"/>
      <c r="R13" s="119"/>
      <c r="S13" s="2"/>
      <c r="Y13" s="156"/>
      <c r="Z13" s="157"/>
      <c r="AA13"/>
      <c r="AB13" s="157"/>
      <c r="AC13" s="156"/>
      <c r="AD13" s="157"/>
      <c r="AE13" s="159"/>
      <c r="AF13" s="1"/>
    </row>
    <row r="14" spans="1:32" s="118" customFormat="1" ht="12" customHeight="1">
      <c r="A14" s="126"/>
      <c r="B14" s="121" t="s">
        <v>10</v>
      </c>
      <c r="C14" s="160"/>
      <c r="D14" s="121"/>
      <c r="E14" s="121"/>
      <c r="F14" s="121"/>
      <c r="G14" s="121"/>
      <c r="H14" s="121"/>
      <c r="I14" s="121"/>
      <c r="J14" s="121"/>
      <c r="K14" s="121"/>
      <c r="L14" s="121"/>
      <c r="M14" s="3"/>
      <c r="N14" s="3"/>
      <c r="O14" s="3"/>
      <c r="P14" s="2"/>
      <c r="Q14" s="2"/>
      <c r="R14" s="119"/>
      <c r="S14" s="2"/>
      <c r="Y14" s="156"/>
      <c r="Z14" s="157"/>
      <c r="AA14"/>
      <c r="AB14" s="157"/>
      <c r="AC14" s="156"/>
      <c r="AD14" s="157"/>
      <c r="AE14" s="127"/>
      <c r="AF14" s="1"/>
    </row>
    <row r="15" spans="1:32" s="118" customFormat="1" ht="12" customHeight="1">
      <c r="A15" s="161"/>
      <c r="B15" s="3"/>
      <c r="C15" s="160"/>
      <c r="D15" s="3"/>
      <c r="E15" s="3"/>
      <c r="F15" s="3"/>
      <c r="G15" s="3"/>
      <c r="H15" s="3"/>
      <c r="I15" s="3"/>
      <c r="J15" s="3"/>
      <c r="K15" s="3"/>
      <c r="L15" s="3"/>
      <c r="M15" s="119"/>
      <c r="N15" s="3"/>
      <c r="O15" s="3"/>
      <c r="P15" s="2"/>
      <c r="Q15" s="2"/>
      <c r="R15" s="119"/>
      <c r="S15" s="2"/>
      <c r="Y15" s="156"/>
      <c r="Z15" s="157"/>
      <c r="AA15"/>
      <c r="AB15" s="157"/>
      <c r="AC15" s="156"/>
      <c r="AD15" s="157"/>
      <c r="AE15" s="127"/>
      <c r="AF15" s="1"/>
    </row>
    <row r="16" spans="1:32" s="118" customFormat="1" ht="12" customHeight="1">
      <c r="A16" s="161"/>
      <c r="B16" s="3"/>
      <c r="C16" s="160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2"/>
      <c r="Q16" s="2"/>
      <c r="R16" s="119"/>
      <c r="S16" s="2"/>
      <c r="Y16" s="156"/>
      <c r="Z16" s="157"/>
      <c r="AA16"/>
      <c r="AB16" s="157"/>
      <c r="AC16" s="156"/>
      <c r="AD16" s="157"/>
      <c r="AE16" s="127"/>
      <c r="AF16" s="1"/>
    </row>
    <row r="17" spans="1:32" s="118" customFormat="1" ht="12" customHeight="1">
      <c r="A17" s="162" t="s">
        <v>77</v>
      </c>
      <c r="B17" s="3" t="s">
        <v>78</v>
      </c>
      <c r="C17" s="160"/>
      <c r="D17" s="121" t="s">
        <v>79</v>
      </c>
      <c r="E17" s="3"/>
      <c r="F17" s="3"/>
      <c r="G17" s="3"/>
      <c r="H17" s="3"/>
      <c r="I17" s="3"/>
      <c r="J17" s="3"/>
      <c r="K17" s="3"/>
      <c r="L17" s="3" t="s">
        <v>80</v>
      </c>
      <c r="M17"/>
      <c r="N17" s="3" t="s">
        <v>81</v>
      </c>
      <c r="O17" s="3"/>
      <c r="P17" s="2"/>
      <c r="Q17" s="3"/>
      <c r="R17" s="3" t="s">
        <v>67</v>
      </c>
      <c r="S17" s="3"/>
      <c r="Y17" s="156"/>
      <c r="Z17" s="157"/>
      <c r="AA17"/>
      <c r="AB17" s="157"/>
      <c r="AC17" s="156"/>
      <c r="AD17" s="157"/>
      <c r="AE17" s="127"/>
      <c r="AF17" s="1"/>
    </row>
    <row r="18" spans="1:32" s="118" customFormat="1" ht="12" customHeight="1">
      <c r="A18" s="161"/>
      <c r="B18" s="3"/>
      <c r="C18" s="160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Y18"/>
      <c r="Z18" s="163"/>
      <c r="AA18"/>
      <c r="AB18" s="163"/>
      <c r="AC18" s="164"/>
      <c r="AD18" s="163"/>
      <c r="AE18" s="127"/>
      <c r="AF18" s="1"/>
    </row>
    <row r="19" spans="1:19" s="118" customFormat="1" ht="12" customHeight="1">
      <c r="A19" s="161" t="str">
        <f>T(B12)</f>
        <v>10:00 Uhr</v>
      </c>
      <c r="B19" s="4" t="str">
        <f>T(B$3)</f>
        <v>TSV Gärtringen 3</v>
      </c>
      <c r="C19" s="165" t="s">
        <v>69</v>
      </c>
      <c r="D19" s="4" t="str">
        <f>T(B$4)</f>
        <v>TV Hohenklingen 2</v>
      </c>
      <c r="E19" s="4"/>
      <c r="F19" s="4"/>
      <c r="G19" s="4"/>
      <c r="H19" s="4"/>
      <c r="I19" s="4"/>
      <c r="J19" s="4"/>
      <c r="K19" s="4"/>
      <c r="L19" s="4" t="str">
        <f>T(B$8)</f>
        <v>TV Obernhausen</v>
      </c>
      <c r="M19" s="166"/>
      <c r="N19" s="167" t="s">
        <v>69</v>
      </c>
      <c r="O19" s="166"/>
      <c r="P19" s="2"/>
      <c r="Q19" s="2" t="str">
        <f>IF(M19="","0",IF(M19=O19,"1",IF(M19&gt;O19,"2","0")))</f>
        <v>0</v>
      </c>
      <c r="R19" s="119" t="s">
        <v>69</v>
      </c>
      <c r="S19" s="2" t="str">
        <f>IF(O19="","0",IF(M19=O19,"1",IF(M19&lt;O19,"2","0")))</f>
        <v>0</v>
      </c>
    </row>
    <row r="20" spans="1:19" s="118" customFormat="1" ht="12" customHeight="1">
      <c r="A20" s="161"/>
      <c r="B20" s="4" t="str">
        <f>T(B$5)</f>
        <v>TV Stammheim 2</v>
      </c>
      <c r="C20" s="165" t="s">
        <v>69</v>
      </c>
      <c r="D20" s="4" t="str">
        <f>T(B$6)</f>
        <v>TV Stammheim 3</v>
      </c>
      <c r="E20" s="4"/>
      <c r="F20" s="4"/>
      <c r="G20" s="4"/>
      <c r="H20" s="4"/>
      <c r="I20" s="4"/>
      <c r="J20" s="4"/>
      <c r="K20" s="4"/>
      <c r="L20" s="4" t="str">
        <f>B$7</f>
        <v>TSV Dennach 2</v>
      </c>
      <c r="M20" s="166"/>
      <c r="N20" s="167" t="s">
        <v>69</v>
      </c>
      <c r="O20" s="166"/>
      <c r="P20" s="2"/>
      <c r="Q20" s="2" t="str">
        <f>IF(M20="","0",IF(M20=O20,"1",IF(M20&gt;O20,"2","0")))</f>
        <v>0</v>
      </c>
      <c r="R20" s="119" t="s">
        <v>69</v>
      </c>
      <c r="S20" s="2" t="str">
        <f>IF(O20="","0",IF(M20=O20,"1",IF(M20&lt;O20,"2","0")))</f>
        <v>0</v>
      </c>
    </row>
    <row r="21" spans="1:19" s="118" customFormat="1" ht="12" customHeight="1">
      <c r="A21" s="161"/>
      <c r="C21" s="165"/>
      <c r="M21" s="166"/>
      <c r="N21" s="167"/>
      <c r="O21" s="166"/>
      <c r="Q21" s="2"/>
      <c r="S21" s="2"/>
    </row>
    <row r="22" spans="1:19" s="118" customFormat="1" ht="12" customHeight="1">
      <c r="A22" s="161"/>
      <c r="B22" s="4" t="str">
        <f>T(B$7)</f>
        <v>TSV Dennach 2</v>
      </c>
      <c r="C22" s="165" t="s">
        <v>69</v>
      </c>
      <c r="D22" s="4" t="str">
        <f>T(B$8)</f>
        <v>TV Obernhausen</v>
      </c>
      <c r="E22" s="4"/>
      <c r="F22" s="4"/>
      <c r="G22" s="4"/>
      <c r="H22" s="4"/>
      <c r="I22" s="4"/>
      <c r="J22" s="4"/>
      <c r="K22" s="4"/>
      <c r="L22" s="4" t="str">
        <f>T(B$6)</f>
        <v>TV Stammheim 3</v>
      </c>
      <c r="M22" s="166"/>
      <c r="N22" s="167" t="s">
        <v>69</v>
      </c>
      <c r="O22" s="166"/>
      <c r="P22" s="2"/>
      <c r="Q22" s="2" t="str">
        <f>IF(M22="","0",IF(M22=O22,"1",IF(M22&gt;O22,"2","0")))</f>
        <v>0</v>
      </c>
      <c r="R22" s="119" t="s">
        <v>69</v>
      </c>
      <c r="S22" s="2" t="str">
        <f>IF(O22="","0",IF(M22=O22,"1",IF(M22&lt;O22,"2","0")))</f>
        <v>0</v>
      </c>
    </row>
    <row r="23" spans="1:19" s="118" customFormat="1" ht="12" customHeight="1">
      <c r="A23"/>
      <c r="B23" s="4" t="str">
        <f>T(B$3)</f>
        <v>TSV Gärtringen 3</v>
      </c>
      <c r="C23" s="165" t="s">
        <v>69</v>
      </c>
      <c r="D23" s="4" t="str">
        <f>T(B$5)</f>
        <v>TV Stammheim 2</v>
      </c>
      <c r="E23" s="4"/>
      <c r="F23" s="4"/>
      <c r="G23" s="4"/>
      <c r="H23" s="4"/>
      <c r="I23" s="4"/>
      <c r="J23" s="4"/>
      <c r="K23" s="4"/>
      <c r="L23" s="4" t="str">
        <f>B$4</f>
        <v>TV Hohenklingen 2</v>
      </c>
      <c r="M23" s="166"/>
      <c r="N23" s="167" t="s">
        <v>69</v>
      </c>
      <c r="O23" s="166"/>
      <c r="P23" s="2"/>
      <c r="Q23" s="2" t="str">
        <f>IF(M23="","0",IF(M23=O23,"1",IF(M23&gt;O23,"2","0")))</f>
        <v>0</v>
      </c>
      <c r="R23" s="119" t="s">
        <v>69</v>
      </c>
      <c r="S23" s="2" t="str">
        <f>IF(O23="","0",IF(M23=O23,"1",IF(M23&lt;O23,"2","0")))</f>
        <v>0</v>
      </c>
    </row>
    <row r="24" spans="1:19" s="118" customFormat="1" ht="12" customHeight="1">
      <c r="A24"/>
      <c r="B24" s="4"/>
      <c r="C24" s="165"/>
      <c r="D24" s="4"/>
      <c r="E24" s="4"/>
      <c r="F24" s="4"/>
      <c r="G24" s="4"/>
      <c r="H24" s="4"/>
      <c r="I24" s="4"/>
      <c r="J24" s="4"/>
      <c r="K24" s="4"/>
      <c r="L24" s="4"/>
      <c r="M24" s="166"/>
      <c r="N24" s="167"/>
      <c r="O24" s="166"/>
      <c r="P24" s="2"/>
      <c r="Q24" s="2"/>
      <c r="R24" s="119"/>
      <c r="S24" s="2"/>
    </row>
    <row r="25" spans="1:19" s="118" customFormat="1" ht="12" customHeight="1">
      <c r="A25" s="161"/>
      <c r="B25" s="4" t="str">
        <f>T(B$8)</f>
        <v>TV Obernhausen</v>
      </c>
      <c r="C25" s="165" t="s">
        <v>69</v>
      </c>
      <c r="D25" s="4" t="str">
        <f>T(B$6)</f>
        <v>TV Stammheim 3</v>
      </c>
      <c r="E25" s="4"/>
      <c r="F25" s="4"/>
      <c r="G25" s="4"/>
      <c r="H25" s="4"/>
      <c r="I25" s="4"/>
      <c r="J25" s="4"/>
      <c r="K25" s="4"/>
      <c r="L25" s="4" t="str">
        <f>T(B$5)</f>
        <v>TV Stammheim 2</v>
      </c>
      <c r="M25" s="166"/>
      <c r="N25" s="167" t="s">
        <v>69</v>
      </c>
      <c r="O25" s="166"/>
      <c r="P25" s="2"/>
      <c r="Q25" s="2" t="str">
        <f>IF(M25="","0",IF(M25=O25,"1",IF(M25&gt;O25,"2","0")))</f>
        <v>0</v>
      </c>
      <c r="R25" s="119" t="s">
        <v>69</v>
      </c>
      <c r="S25" s="2" t="str">
        <f>IF(O25="","0",IF(M25=O25,"1",IF(M25&lt;O25,"2","0")))</f>
        <v>0</v>
      </c>
    </row>
    <row r="26" spans="1:19" s="118" customFormat="1" ht="12" customHeight="1">
      <c r="A26" s="161"/>
      <c r="B26" s="4" t="str">
        <f>T(B$4)</f>
        <v>TV Hohenklingen 2</v>
      </c>
      <c r="C26" s="165" t="s">
        <v>69</v>
      </c>
      <c r="D26" s="4" t="str">
        <f>T(B$7)</f>
        <v>TSV Dennach 2</v>
      </c>
      <c r="E26" s="4"/>
      <c r="F26" s="4"/>
      <c r="G26" s="4"/>
      <c r="H26" s="4"/>
      <c r="I26" s="4"/>
      <c r="J26" s="4"/>
      <c r="K26" s="4"/>
      <c r="L26" s="4" t="str">
        <f>B$3</f>
        <v>TSV Gärtringen 3</v>
      </c>
      <c r="M26" s="166"/>
      <c r="N26" s="167" t="s">
        <v>69</v>
      </c>
      <c r="O26" s="166"/>
      <c r="P26" s="2"/>
      <c r="Q26" s="2" t="str">
        <f>IF(M26="","0",IF(M26=O26,"1",IF(M26&gt;O26,"2","0")))</f>
        <v>0</v>
      </c>
      <c r="R26" s="119" t="s">
        <v>69</v>
      </c>
      <c r="S26" s="2" t="str">
        <f>IF(O26="","0",IF(M26=O26,"1",IF(M26&lt;O26,"2","0")))</f>
        <v>0</v>
      </c>
    </row>
    <row r="27" spans="1:19" s="118" customFormat="1" ht="12" customHeight="1">
      <c r="A27"/>
      <c r="B27"/>
      <c r="C27" s="165"/>
      <c r="D27"/>
      <c r="E27"/>
      <c r="F27"/>
      <c r="G27"/>
      <c r="H27"/>
      <c r="I27"/>
      <c r="J27"/>
      <c r="K27"/>
      <c r="L27"/>
      <c r="M27" s="166"/>
      <c r="N27" s="167"/>
      <c r="O27" s="166"/>
      <c r="P27"/>
      <c r="Q27" s="2"/>
      <c r="R27"/>
      <c r="S27" s="2"/>
    </row>
    <row r="28" spans="1:19" s="118" customFormat="1" ht="12" customHeight="1">
      <c r="A28" s="161"/>
      <c r="B28" s="118" t="str">
        <f>T(B$8)</f>
        <v>TV Obernhausen</v>
      </c>
      <c r="C28" s="165" t="s">
        <v>69</v>
      </c>
      <c r="D28" s="118" t="str">
        <f>T(B$3)</f>
        <v>TSV Gärtringen 3</v>
      </c>
      <c r="L28" s="118" t="str">
        <f>T(B$7)</f>
        <v>TSV Dennach 2</v>
      </c>
      <c r="M28" s="166"/>
      <c r="N28" s="167" t="s">
        <v>69</v>
      </c>
      <c r="O28" s="166"/>
      <c r="P28" s="3"/>
      <c r="Q28" s="2" t="str">
        <f>IF(M28="","0",IF(M28=O28,"1",IF(M28&gt;O28,"2","0")))</f>
        <v>0</v>
      </c>
      <c r="R28" s="119" t="s">
        <v>69</v>
      </c>
      <c r="S28" s="2" t="str">
        <f>IF(O28="","0",IF(M28=O28,"1",IF(M28&lt;O28,"2","0")))</f>
        <v>0</v>
      </c>
    </row>
    <row r="29" spans="1:19" s="118" customFormat="1" ht="12" customHeight="1">
      <c r="A29" s="161"/>
      <c r="B29" s="4" t="str">
        <f>T(B$4)</f>
        <v>TV Hohenklingen 2</v>
      </c>
      <c r="C29" s="165" t="s">
        <v>69</v>
      </c>
      <c r="D29" s="4" t="str">
        <f>T(B$5)</f>
        <v>TV Stammheim 2</v>
      </c>
      <c r="E29" s="4"/>
      <c r="F29" s="4"/>
      <c r="G29" s="4"/>
      <c r="H29" s="4"/>
      <c r="I29" s="4"/>
      <c r="J29" s="4"/>
      <c r="K29" s="4"/>
      <c r="L29" s="4" t="str">
        <f>B$6</f>
        <v>TV Stammheim 3</v>
      </c>
      <c r="M29" s="166"/>
      <c r="N29" s="167" t="s">
        <v>69</v>
      </c>
      <c r="O29" s="166"/>
      <c r="P29" s="2"/>
      <c r="Q29" s="2" t="str">
        <f>IF(M29="","0",IF(M29=O29,"1",IF(M29&gt;O29,"2","0")))</f>
        <v>0</v>
      </c>
      <c r="R29" s="119" t="s">
        <v>69</v>
      </c>
      <c r="S29" s="2" t="str">
        <f>IF(O29="","0",IF(M29=O29,"1",IF(M29&lt;O29,"2","0")))</f>
        <v>0</v>
      </c>
    </row>
    <row r="30" spans="1:19" s="118" customFormat="1" ht="12" customHeight="1">
      <c r="A30" s="161"/>
      <c r="C30" s="165"/>
      <c r="M30" s="166"/>
      <c r="N30" s="167"/>
      <c r="O30" s="166"/>
      <c r="Q30" s="2"/>
      <c r="S30" s="2"/>
    </row>
    <row r="31" spans="1:19" s="118" customFormat="1" ht="12" customHeight="1">
      <c r="A31" s="119"/>
      <c r="B31" s="118" t="str">
        <f>T(B$6)</f>
        <v>TV Stammheim 3</v>
      </c>
      <c r="C31" s="165" t="s">
        <v>69</v>
      </c>
      <c r="D31" s="118" t="str">
        <f>T(B$7)</f>
        <v>TSV Dennach 2</v>
      </c>
      <c r="L31" s="118" t="str">
        <f>T(B$4)</f>
        <v>TV Hohenklingen 2</v>
      </c>
      <c r="M31" s="166"/>
      <c r="N31" s="167" t="s">
        <v>69</v>
      </c>
      <c r="O31" s="166"/>
      <c r="P31" s="2"/>
      <c r="Q31" s="2" t="str">
        <f>IF(M31="","0",IF(M31=O31,"1",IF(M31&gt;O31,"2","0")))</f>
        <v>0</v>
      </c>
      <c r="R31" s="119" t="s">
        <v>69</v>
      </c>
      <c r="S31" s="2" t="str">
        <f>IF(O31="","0",IF(M31=O31,"1",IF(M31&lt;O31,"2","0")))</f>
        <v>0</v>
      </c>
    </row>
    <row r="32" spans="1:19" s="118" customFormat="1" ht="12" customHeight="1">
      <c r="A32" s="161"/>
      <c r="B32" s="4" t="str">
        <f>T(B$5)</f>
        <v>TV Stammheim 2</v>
      </c>
      <c r="C32" s="165" t="s">
        <v>69</v>
      </c>
      <c r="D32" s="4" t="str">
        <f>T(B$8)</f>
        <v>TV Obernhausen</v>
      </c>
      <c r="E32" s="4"/>
      <c r="F32" s="4"/>
      <c r="G32" s="4"/>
      <c r="H32" s="4"/>
      <c r="I32" s="4"/>
      <c r="J32" s="4"/>
      <c r="K32" s="4"/>
      <c r="L32" s="4" t="str">
        <f>B$3</f>
        <v>TSV Gärtringen 3</v>
      </c>
      <c r="M32" s="166"/>
      <c r="N32" s="167" t="s">
        <v>69</v>
      </c>
      <c r="O32" s="166"/>
      <c r="P32" s="2"/>
      <c r="Q32" s="2" t="str">
        <f>IF(M32="","0",IF(M32=O32,"1",IF(M32&gt;O32,"2","0")))</f>
        <v>0</v>
      </c>
      <c r="R32" s="119" t="s">
        <v>69</v>
      </c>
      <c r="S32" s="2" t="str">
        <f>IF(O32="","0",IF(M32=O32,"1",IF(M32&lt;O32,"2","0")))</f>
        <v>0</v>
      </c>
    </row>
    <row r="33" spans="1:19" s="118" customFormat="1" ht="12" customHeight="1">
      <c r="A33" s="161"/>
      <c r="B33" s="4"/>
      <c r="C33" s="165"/>
      <c r="D33" s="4"/>
      <c r="E33" s="4"/>
      <c r="F33" s="4"/>
      <c r="G33" s="4"/>
      <c r="H33" s="4"/>
      <c r="I33" s="4"/>
      <c r="J33" s="4"/>
      <c r="K33" s="4"/>
      <c r="L33" s="4"/>
      <c r="M33" s="166"/>
      <c r="N33" s="167"/>
      <c r="O33" s="166"/>
      <c r="P33" s="2"/>
      <c r="Q33" s="2"/>
      <c r="R33" s="119"/>
      <c r="S33" s="2"/>
    </row>
    <row r="34" spans="1:19" s="118" customFormat="1" ht="12" customHeight="1">
      <c r="A34" s="161"/>
      <c r="B34" s="4" t="str">
        <f>T(B$7)</f>
        <v>TSV Dennach 2</v>
      </c>
      <c r="C34" s="165" t="s">
        <v>69</v>
      </c>
      <c r="D34" s="4" t="str">
        <f>T(B$3)</f>
        <v>TSV Gärtringen 3</v>
      </c>
      <c r="E34" s="4"/>
      <c r="F34" s="4"/>
      <c r="G34" s="4"/>
      <c r="H34" s="4"/>
      <c r="I34" s="4"/>
      <c r="J34" s="4"/>
      <c r="K34" s="4"/>
      <c r="L34" s="4" t="str">
        <f>T(B$5)</f>
        <v>TV Stammheim 2</v>
      </c>
      <c r="M34" s="166"/>
      <c r="N34" s="167" t="s">
        <v>69</v>
      </c>
      <c r="O34" s="166"/>
      <c r="P34" s="2"/>
      <c r="Q34" s="2" t="str">
        <f>IF(M34="","0",IF(M34=O34,"1",IF(M34&gt;O34,"2","0")))</f>
        <v>0</v>
      </c>
      <c r="R34" s="119" t="s">
        <v>69</v>
      </c>
      <c r="S34" s="2" t="str">
        <f>IF(O34="","0",IF(M34=O34,"1",IF(M34&lt;O34,"2","0")))</f>
        <v>0</v>
      </c>
    </row>
    <row r="35" spans="1:19" s="118" customFormat="1" ht="12" customHeight="1">
      <c r="A35" s="161"/>
      <c r="B35" s="118" t="str">
        <f>T(B$6)</f>
        <v>TV Stammheim 3</v>
      </c>
      <c r="C35" s="165" t="s">
        <v>69</v>
      </c>
      <c r="D35" s="118" t="str">
        <f>T(B$4)</f>
        <v>TV Hohenklingen 2</v>
      </c>
      <c r="L35" s="118" t="str">
        <f>T(B$8)</f>
        <v>TV Obernhausen</v>
      </c>
      <c r="M35" s="166"/>
      <c r="N35" s="167" t="s">
        <v>69</v>
      </c>
      <c r="O35" s="166"/>
      <c r="P35" s="119"/>
      <c r="Q35" s="2" t="str">
        <f>IF(M35="","0",IF(M35=O35,"1",IF(M35&gt;O35,"2","0")))</f>
        <v>0</v>
      </c>
      <c r="R35" s="119" t="s">
        <v>69</v>
      </c>
      <c r="S35" s="2" t="str">
        <f>IF(O35="","0",IF(M35=O35,"1",IF(M35&lt;O35,"2","0")))</f>
        <v>0</v>
      </c>
    </row>
    <row r="36" spans="1:19" s="118" customFormat="1" ht="12" customHeight="1">
      <c r="A36"/>
      <c r="B36"/>
      <c r="C36" s="165"/>
      <c r="D36"/>
      <c r="E36"/>
      <c r="F36"/>
      <c r="G36"/>
      <c r="H36"/>
      <c r="I36"/>
      <c r="J36"/>
      <c r="K36"/>
      <c r="L36"/>
      <c r="M36" s="166"/>
      <c r="N36" s="167"/>
      <c r="O36" s="166"/>
      <c r="P36"/>
      <c r="Q36" s="2"/>
      <c r="R36"/>
      <c r="S36" s="2"/>
    </row>
    <row r="37" spans="1:19" s="118" customFormat="1" ht="12" customHeight="1">
      <c r="A37" s="161"/>
      <c r="B37" s="118" t="str">
        <f>T(B$7)</f>
        <v>TSV Dennach 2</v>
      </c>
      <c r="C37" s="165" t="s">
        <v>69</v>
      </c>
      <c r="D37" s="118" t="str">
        <f>T(B$5)</f>
        <v>TV Stammheim 2</v>
      </c>
      <c r="L37" s="118" t="str">
        <f>T(B$3)</f>
        <v>TSV Gärtringen 3</v>
      </c>
      <c r="M37" s="166"/>
      <c r="N37" s="167" t="s">
        <v>69</v>
      </c>
      <c r="O37" s="166"/>
      <c r="P37" s="3"/>
      <c r="Q37" s="2" t="str">
        <f>IF(M37="","0",IF(M37=O37,"1",IF(M37&gt;O37,"2","0")))</f>
        <v>0</v>
      </c>
      <c r="R37" s="119" t="s">
        <v>69</v>
      </c>
      <c r="S37" s="2" t="str">
        <f>IF(O37="","0",IF(M37=O37,"1",IF(M37&lt;O37,"2","0")))</f>
        <v>0</v>
      </c>
    </row>
    <row r="38" spans="1:19" s="118" customFormat="1" ht="12" customHeight="1">
      <c r="A38" s="161"/>
      <c r="B38" s="118" t="str">
        <f>T(B$4)</f>
        <v>TV Hohenklingen 2</v>
      </c>
      <c r="C38" s="165" t="s">
        <v>69</v>
      </c>
      <c r="D38" s="118" t="str">
        <f>T(B$8)</f>
        <v>TV Obernhausen</v>
      </c>
      <c r="L38" s="118" t="str">
        <f>B$6</f>
        <v>TV Stammheim 3</v>
      </c>
      <c r="M38" s="166"/>
      <c r="N38" s="167" t="s">
        <v>69</v>
      </c>
      <c r="O38" s="166"/>
      <c r="P38" s="2"/>
      <c r="Q38" s="2" t="str">
        <f>IF(M38="","0",IF(M38=O38,"1",IF(M38&gt;O38,"2","0")))</f>
        <v>0</v>
      </c>
      <c r="R38" s="119" t="s">
        <v>69</v>
      </c>
      <c r="S38" s="2" t="str">
        <f>IF(O38="","0",IF(M38=O38,"1",IF(M38&lt;O38,"2","0")))</f>
        <v>0</v>
      </c>
    </row>
    <row r="39" spans="1:19" s="118" customFormat="1" ht="12" customHeight="1">
      <c r="A39" s="161"/>
      <c r="C39" s="165"/>
      <c r="M39" s="166"/>
      <c r="N39" s="167"/>
      <c r="O39" s="166"/>
      <c r="Q39" s="2"/>
      <c r="S39" s="2"/>
    </row>
    <row r="40" spans="1:19" s="118" customFormat="1" ht="12" customHeight="1">
      <c r="A40" s="161"/>
      <c r="B40" s="4" t="str">
        <f>T(B$6)</f>
        <v>TV Stammheim 3</v>
      </c>
      <c r="C40" s="165" t="s">
        <v>69</v>
      </c>
      <c r="D40" s="4" t="str">
        <f>T(B$3)</f>
        <v>TSV Gärtringen 3</v>
      </c>
      <c r="E40" s="4"/>
      <c r="F40" s="4"/>
      <c r="G40" s="4"/>
      <c r="H40" s="4"/>
      <c r="I40" s="4"/>
      <c r="J40" s="4"/>
      <c r="K40" s="4"/>
      <c r="L40" s="4" t="str">
        <f>T(B$4)</f>
        <v>TV Hohenklingen 2</v>
      </c>
      <c r="M40" s="166"/>
      <c r="N40" s="167" t="s">
        <v>69</v>
      </c>
      <c r="O40" s="166"/>
      <c r="P40" s="2"/>
      <c r="Q40" s="2" t="str">
        <f>IF(M40="","0",IF(M40=O40,"1",IF(M40&gt;O40,"2","0")))</f>
        <v>0</v>
      </c>
      <c r="R40" s="119" t="s">
        <v>69</v>
      </c>
      <c r="S40" s="2" t="str">
        <f>IF(O40="","0",IF(M40=O40,"1",IF(M40&lt;O40,"2","0")))</f>
        <v>0</v>
      </c>
    </row>
    <row r="41" spans="1:19" s="118" customFormat="1" ht="12" customHeight="1">
      <c r="A41" s="161"/>
      <c r="B41" s="4"/>
      <c r="C41" s="165"/>
      <c r="D41" s="4"/>
      <c r="E41" s="4"/>
      <c r="F41" s="4"/>
      <c r="G41" s="4"/>
      <c r="H41" s="4"/>
      <c r="I41" s="4"/>
      <c r="J41" s="4"/>
      <c r="K41" s="4"/>
      <c r="L41" s="4"/>
      <c r="M41" s="2"/>
      <c r="N41" s="2"/>
      <c r="O41" s="2"/>
      <c r="P41" s="2"/>
      <c r="Q41" s="2"/>
      <c r="R41" s="119"/>
      <c r="S41" s="2"/>
    </row>
    <row r="42" spans="1:19" s="121" customFormat="1" ht="12.75">
      <c r="A42" s="126" t="s">
        <v>70</v>
      </c>
      <c r="B42" s="178">
        <v>41470</v>
      </c>
      <c r="C42" s="160"/>
      <c r="M42" s="3"/>
      <c r="N42" s="3"/>
      <c r="O42" s="3"/>
      <c r="P42" s="3"/>
      <c r="Q42" s="3"/>
      <c r="R42" s="3"/>
      <c r="S42" s="3"/>
    </row>
    <row r="43" spans="1:19" s="121" customFormat="1" ht="12.75">
      <c r="A43" s="126" t="s">
        <v>71</v>
      </c>
      <c r="B43" s="169" t="s">
        <v>104</v>
      </c>
      <c r="C43" s="160"/>
      <c r="M43" s="3"/>
      <c r="N43" s="3"/>
      <c r="O43" s="3"/>
      <c r="P43" s="3"/>
      <c r="Q43" s="3"/>
      <c r="R43" s="3"/>
      <c r="S43" s="3"/>
    </row>
    <row r="44" spans="1:19" s="121" customFormat="1" ht="15.75">
      <c r="A44" s="126" t="s">
        <v>73</v>
      </c>
      <c r="B44" s="121" t="s">
        <v>74</v>
      </c>
      <c r="C44" s="155"/>
      <c r="M44" s="3"/>
      <c r="N44" s="3"/>
      <c r="O44" s="3"/>
      <c r="P44" s="3"/>
      <c r="Q44" s="3"/>
      <c r="R44" s="3"/>
      <c r="S44" s="3"/>
    </row>
    <row r="45" spans="1:19" s="121" customFormat="1" ht="12.75">
      <c r="A45" s="126" t="s">
        <v>75</v>
      </c>
      <c r="B45" s="41" t="s">
        <v>105</v>
      </c>
      <c r="C45" s="158"/>
      <c r="M45" s="3"/>
      <c r="N45" s="3"/>
      <c r="O45" s="3"/>
      <c r="P45" s="3"/>
      <c r="Q45" s="3"/>
      <c r="R45" s="3"/>
      <c r="S45" s="3"/>
    </row>
    <row r="46" spans="1:19" s="121" customFormat="1" ht="12.75">
      <c r="A46" s="126"/>
      <c r="B46" s="121" t="s">
        <v>10</v>
      </c>
      <c r="C46" s="160"/>
      <c r="M46" s="3"/>
      <c r="N46" s="3"/>
      <c r="O46" s="3"/>
      <c r="P46" s="3"/>
      <c r="Q46" s="3"/>
      <c r="R46" s="3"/>
      <c r="S46" s="3"/>
    </row>
    <row r="47" spans="1:19" s="121" customFormat="1" ht="12.75">
      <c r="A47" s="126"/>
      <c r="C47" s="160"/>
      <c r="M47" s="3"/>
      <c r="N47" s="3"/>
      <c r="O47" s="3"/>
      <c r="P47" s="3"/>
      <c r="Q47" s="3"/>
      <c r="R47" s="3"/>
      <c r="S47" s="3"/>
    </row>
    <row r="48" spans="1:20" s="121" customFormat="1" ht="12.75">
      <c r="A48" s="162" t="s">
        <v>77</v>
      </c>
      <c r="B48" s="3" t="s">
        <v>78</v>
      </c>
      <c r="C48" s="160"/>
      <c r="D48" s="121" t="s">
        <v>79</v>
      </c>
      <c r="E48" s="3"/>
      <c r="F48" s="3"/>
      <c r="G48" s="3"/>
      <c r="H48" s="3"/>
      <c r="I48" s="3"/>
      <c r="J48" s="3"/>
      <c r="K48" s="3"/>
      <c r="L48" s="3" t="s">
        <v>80</v>
      </c>
      <c r="M48"/>
      <c r="N48" s="3" t="s">
        <v>81</v>
      </c>
      <c r="O48" s="3"/>
      <c r="P48" s="2"/>
      <c r="Q48" s="3"/>
      <c r="R48" s="3" t="s">
        <v>67</v>
      </c>
      <c r="S48" s="3"/>
      <c r="T48" s="118"/>
    </row>
    <row r="49" spans="1:20" s="121" customFormat="1" ht="12.75">
      <c r="A49" s="161"/>
      <c r="B49" s="3"/>
      <c r="C49" s="160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118"/>
    </row>
    <row r="50" spans="1:20" s="121" customFormat="1" ht="12.75">
      <c r="A50" s="161" t="str">
        <f>T(B44)</f>
        <v>10:00 Uhr</v>
      </c>
      <c r="B50" s="4" t="str">
        <f>T(B$3)</f>
        <v>TSV Gärtringen 3</v>
      </c>
      <c r="C50" s="165" t="s">
        <v>69</v>
      </c>
      <c r="D50" s="4" t="str">
        <f>T(B$4)</f>
        <v>TV Hohenklingen 2</v>
      </c>
      <c r="E50" s="4"/>
      <c r="F50" s="4"/>
      <c r="G50" s="4"/>
      <c r="H50" s="4"/>
      <c r="I50" s="4"/>
      <c r="J50" s="4"/>
      <c r="K50" s="4"/>
      <c r="L50" s="4" t="str">
        <f>T(B$8)</f>
        <v>TV Obernhausen</v>
      </c>
      <c r="M50" s="170"/>
      <c r="N50" s="2" t="s">
        <v>69</v>
      </c>
      <c r="O50" s="170"/>
      <c r="P50" s="2"/>
      <c r="Q50" s="2" t="str">
        <f>IF(M50="","0",IF(M50=O50,"1",IF(M50&gt;O50,"2","0")))</f>
        <v>0</v>
      </c>
      <c r="R50" s="119" t="s">
        <v>69</v>
      </c>
      <c r="S50" s="2" t="str">
        <f>IF(O50="","0",IF(M50=O50,"1",IF(M50&lt;O50,"2","0")))</f>
        <v>0</v>
      </c>
      <c r="T50" s="118"/>
    </row>
    <row r="51" spans="1:20" s="121" customFormat="1" ht="12.75">
      <c r="A51" s="161"/>
      <c r="B51" s="4" t="str">
        <f>T(B$5)</f>
        <v>TV Stammheim 2</v>
      </c>
      <c r="C51" s="165" t="s">
        <v>69</v>
      </c>
      <c r="D51" s="4" t="str">
        <f>T(B$6)</f>
        <v>TV Stammheim 3</v>
      </c>
      <c r="E51" s="4"/>
      <c r="F51" s="4"/>
      <c r="G51" s="4"/>
      <c r="H51" s="4"/>
      <c r="I51" s="4"/>
      <c r="J51" s="4"/>
      <c r="K51" s="4"/>
      <c r="L51" s="4" t="str">
        <f>B$7</f>
        <v>TSV Dennach 2</v>
      </c>
      <c r="M51" s="170"/>
      <c r="N51" s="2" t="s">
        <v>69</v>
      </c>
      <c r="O51" s="170"/>
      <c r="P51" s="2"/>
      <c r="Q51" s="2" t="str">
        <f>IF(M51="","0",IF(M51=O51,"1",IF(M51&gt;O51,"2","0")))</f>
        <v>0</v>
      </c>
      <c r="R51" s="119" t="s">
        <v>69</v>
      </c>
      <c r="S51" s="2" t="str">
        <f>IF(O51="","0",IF(M51=O51,"1",IF(M51&lt;O51,"2","0")))</f>
        <v>0</v>
      </c>
      <c r="T51" s="118"/>
    </row>
    <row r="52" spans="1:20" s="121" customFormat="1" ht="12.75">
      <c r="A52" s="161"/>
      <c r="B52" s="118"/>
      <c r="C52" s="165"/>
      <c r="D52" s="118"/>
      <c r="E52" s="118"/>
      <c r="F52" s="118"/>
      <c r="G52" s="118"/>
      <c r="H52" s="118"/>
      <c r="I52" s="118"/>
      <c r="J52" s="118"/>
      <c r="K52" s="118"/>
      <c r="L52" s="118"/>
      <c r="M52" s="171"/>
      <c r="N52" s="118"/>
      <c r="O52" s="171"/>
      <c r="P52" s="118"/>
      <c r="Q52" s="2"/>
      <c r="R52" s="118"/>
      <c r="S52" s="2"/>
      <c r="T52" s="118"/>
    </row>
    <row r="53" spans="1:20" s="121" customFormat="1" ht="12.75">
      <c r="A53" s="161">
        <v>0.4284722222222222</v>
      </c>
      <c r="B53" s="4" t="str">
        <f>T(B$7)</f>
        <v>TSV Dennach 2</v>
      </c>
      <c r="C53" s="165" t="s">
        <v>69</v>
      </c>
      <c r="D53" s="4" t="str">
        <f>T(B$8)</f>
        <v>TV Obernhausen</v>
      </c>
      <c r="E53" s="4"/>
      <c r="F53" s="4"/>
      <c r="G53" s="4"/>
      <c r="H53" s="4"/>
      <c r="I53" s="4"/>
      <c r="J53" s="4"/>
      <c r="K53" s="4"/>
      <c r="L53" s="4" t="str">
        <f>T(B$6)</f>
        <v>TV Stammheim 3</v>
      </c>
      <c r="M53" s="170"/>
      <c r="N53" s="2" t="s">
        <v>69</v>
      </c>
      <c r="O53" s="170"/>
      <c r="P53" s="2"/>
      <c r="Q53" s="2" t="str">
        <f>IF(M53="","0",IF(M53=O53,"1",IF(M53&gt;O53,"2","0")))</f>
        <v>0</v>
      </c>
      <c r="R53" s="119" t="s">
        <v>69</v>
      </c>
      <c r="S53" s="2" t="str">
        <f>IF(O53="","0",IF(M53=O53,"1",IF(M53&lt;O53,"2","0")))</f>
        <v>0</v>
      </c>
      <c r="T53" s="118"/>
    </row>
    <row r="54" spans="1:20" s="121" customFormat="1" ht="12.75">
      <c r="A54"/>
      <c r="B54" s="4" t="str">
        <f>T(B$3)</f>
        <v>TSV Gärtringen 3</v>
      </c>
      <c r="C54" s="165" t="s">
        <v>69</v>
      </c>
      <c r="D54" s="4" t="str">
        <f>T(B$5)</f>
        <v>TV Stammheim 2</v>
      </c>
      <c r="E54" s="4"/>
      <c r="F54" s="4"/>
      <c r="G54" s="4"/>
      <c r="H54" s="4"/>
      <c r="I54" s="4"/>
      <c r="J54" s="4"/>
      <c r="K54" s="4"/>
      <c r="L54" s="4" t="str">
        <f>B$4</f>
        <v>TV Hohenklingen 2</v>
      </c>
      <c r="M54" s="170"/>
      <c r="N54" s="2" t="s">
        <v>69</v>
      </c>
      <c r="O54" s="170"/>
      <c r="P54" s="2"/>
      <c r="Q54" s="2" t="str">
        <f>IF(M54="","0",IF(M54=O54,"1",IF(M54&gt;O54,"2","0")))</f>
        <v>0</v>
      </c>
      <c r="R54" s="119" t="s">
        <v>69</v>
      </c>
      <c r="S54" s="2" t="str">
        <f>IF(O54="","0",IF(M54=O54,"1",IF(M54&lt;O54,"2","0")))</f>
        <v>0</v>
      </c>
      <c r="T54" s="118"/>
    </row>
    <row r="55" spans="1:20" s="172" customFormat="1" ht="12.75">
      <c r="A55"/>
      <c r="B55" s="4"/>
      <c r="C55" s="165"/>
      <c r="D55" s="4"/>
      <c r="E55" s="4"/>
      <c r="F55" s="4"/>
      <c r="G55" s="4"/>
      <c r="H55" s="4"/>
      <c r="I55" s="4"/>
      <c r="J55" s="4"/>
      <c r="K55" s="4"/>
      <c r="L55" s="4"/>
      <c r="M55" s="170"/>
      <c r="N55" s="2"/>
      <c r="O55" s="170"/>
      <c r="P55" s="2"/>
      <c r="Q55" s="2"/>
      <c r="R55" s="119"/>
      <c r="S55" s="2"/>
      <c r="T55" s="118"/>
    </row>
    <row r="56" spans="1:20" s="172" customFormat="1" ht="12.75">
      <c r="A56" s="161">
        <v>0.44027777777777777</v>
      </c>
      <c r="B56" s="4" t="str">
        <f>T(B$8)</f>
        <v>TV Obernhausen</v>
      </c>
      <c r="C56" s="165" t="s">
        <v>69</v>
      </c>
      <c r="D56" s="4" t="str">
        <f>T(B$6)</f>
        <v>TV Stammheim 3</v>
      </c>
      <c r="E56" s="4"/>
      <c r="F56" s="4"/>
      <c r="G56" s="4"/>
      <c r="H56" s="4"/>
      <c r="I56" s="4"/>
      <c r="J56" s="4"/>
      <c r="K56" s="4"/>
      <c r="L56" s="4" t="str">
        <f>T(B$5)</f>
        <v>TV Stammheim 2</v>
      </c>
      <c r="M56" s="170"/>
      <c r="N56" s="2" t="s">
        <v>69</v>
      </c>
      <c r="O56" s="170"/>
      <c r="P56" s="2"/>
      <c r="Q56" s="2" t="str">
        <f>IF(M56="","0",IF(M56=O56,"1",IF(M56&gt;O56,"2","0")))</f>
        <v>0</v>
      </c>
      <c r="R56" s="119" t="s">
        <v>69</v>
      </c>
      <c r="S56" s="2" t="str">
        <f>IF(O56="","0",IF(M56=O56,"1",IF(M56&lt;O56,"2","0")))</f>
        <v>0</v>
      </c>
      <c r="T56" s="118"/>
    </row>
    <row r="57" spans="1:20" s="172" customFormat="1" ht="12.75">
      <c r="A57" s="161"/>
      <c r="B57" s="4" t="str">
        <f>T(B$4)</f>
        <v>TV Hohenklingen 2</v>
      </c>
      <c r="C57" s="165" t="s">
        <v>69</v>
      </c>
      <c r="D57" s="4" t="str">
        <f>T(B$7)</f>
        <v>TSV Dennach 2</v>
      </c>
      <c r="E57" s="4"/>
      <c r="F57" s="4"/>
      <c r="G57" s="4"/>
      <c r="H57" s="4"/>
      <c r="I57" s="4"/>
      <c r="J57" s="4"/>
      <c r="K57" s="4"/>
      <c r="L57" s="4" t="str">
        <f>B$3</f>
        <v>TSV Gärtringen 3</v>
      </c>
      <c r="M57" s="170"/>
      <c r="N57" s="2" t="s">
        <v>69</v>
      </c>
      <c r="O57" s="170"/>
      <c r="P57" s="2"/>
      <c r="Q57" s="2" t="str">
        <f>IF(M57="","0",IF(M57=O57,"1",IF(M57&gt;O57,"2","0")))</f>
        <v>0</v>
      </c>
      <c r="R57" s="119" t="s">
        <v>69</v>
      </c>
      <c r="S57" s="2" t="str">
        <f>IF(O57="","0",IF(M57=O57,"1",IF(M57&lt;O57,"2","0")))</f>
        <v>0</v>
      </c>
      <c r="T57" s="118"/>
    </row>
    <row r="58" spans="1:20" s="172" customFormat="1" ht="12.75">
      <c r="A58"/>
      <c r="B58"/>
      <c r="C58" s="165"/>
      <c r="D58"/>
      <c r="E58"/>
      <c r="F58"/>
      <c r="G58"/>
      <c r="H58"/>
      <c r="I58"/>
      <c r="J58"/>
      <c r="K58"/>
      <c r="L58"/>
      <c r="M58" s="173"/>
      <c r="N58"/>
      <c r="O58" s="173"/>
      <c r="P58"/>
      <c r="Q58" s="2"/>
      <c r="R58"/>
      <c r="S58" s="2"/>
      <c r="T58" s="118"/>
    </row>
    <row r="59" spans="1:20" s="1" customFormat="1" ht="12.75">
      <c r="A59" s="161">
        <v>0.45208333333333334</v>
      </c>
      <c r="B59" s="118" t="str">
        <f>T(B$8)</f>
        <v>TV Obernhausen</v>
      </c>
      <c r="C59" s="165" t="s">
        <v>69</v>
      </c>
      <c r="D59" s="118" t="str">
        <f>T(B$3)</f>
        <v>TSV Gärtringen 3</v>
      </c>
      <c r="E59" s="118"/>
      <c r="F59" s="118"/>
      <c r="G59" s="118"/>
      <c r="H59" s="118"/>
      <c r="I59" s="118"/>
      <c r="J59" s="118"/>
      <c r="K59" s="118"/>
      <c r="L59" s="118" t="str">
        <f>T(B$7)</f>
        <v>TSV Dennach 2</v>
      </c>
      <c r="M59" s="174"/>
      <c r="N59" s="2" t="s">
        <v>69</v>
      </c>
      <c r="O59" s="174"/>
      <c r="P59" s="3"/>
      <c r="Q59" s="2" t="str">
        <f>IF(M59="","0",IF(M59=O59,"1",IF(M59&gt;O59,"2","0")))</f>
        <v>0</v>
      </c>
      <c r="R59" s="119" t="s">
        <v>69</v>
      </c>
      <c r="S59" s="2" t="str">
        <f>IF(O59="","0",IF(M59=O59,"1",IF(M59&lt;O59,"2","0")))</f>
        <v>0</v>
      </c>
      <c r="T59" s="118"/>
    </row>
    <row r="60" spans="1:20" s="1" customFormat="1" ht="12.75">
      <c r="A60" s="161"/>
      <c r="B60" s="4" t="str">
        <f>T(B$4)</f>
        <v>TV Hohenklingen 2</v>
      </c>
      <c r="C60" s="165" t="s">
        <v>69</v>
      </c>
      <c r="D60" s="4" t="str">
        <f>T(B$5)</f>
        <v>TV Stammheim 2</v>
      </c>
      <c r="E60" s="4"/>
      <c r="F60" s="4"/>
      <c r="G60" s="4"/>
      <c r="H60" s="4"/>
      <c r="I60" s="4"/>
      <c r="J60" s="4"/>
      <c r="K60" s="4"/>
      <c r="L60" s="4" t="str">
        <f>B$6</f>
        <v>TV Stammheim 3</v>
      </c>
      <c r="M60" s="170"/>
      <c r="N60" s="2" t="s">
        <v>69</v>
      </c>
      <c r="O60" s="170"/>
      <c r="P60" s="2"/>
      <c r="Q60" s="2" t="str">
        <f>IF(M60="","0",IF(M60=O60,"1",IF(M60&gt;O60,"2","0")))</f>
        <v>0</v>
      </c>
      <c r="R60" s="119" t="s">
        <v>69</v>
      </c>
      <c r="S60" s="2" t="str">
        <f>IF(O60="","0",IF(M60=O60,"1",IF(M60&lt;O60,"2","0")))</f>
        <v>0</v>
      </c>
      <c r="T60" s="118"/>
    </row>
    <row r="61" spans="1:20" s="1" customFormat="1" ht="12.75">
      <c r="A61" s="161"/>
      <c r="B61" s="118"/>
      <c r="C61" s="165"/>
      <c r="D61" s="118"/>
      <c r="E61" s="118"/>
      <c r="F61" s="118"/>
      <c r="G61" s="118"/>
      <c r="H61" s="118"/>
      <c r="I61" s="118"/>
      <c r="J61" s="118"/>
      <c r="K61" s="118"/>
      <c r="L61" s="118"/>
      <c r="M61" s="171"/>
      <c r="N61" s="118"/>
      <c r="O61" s="171"/>
      <c r="P61" s="118"/>
      <c r="Q61" s="2"/>
      <c r="R61" s="118"/>
      <c r="S61" s="2"/>
      <c r="T61" s="118"/>
    </row>
    <row r="62" spans="1:20" s="1" customFormat="1" ht="12.75">
      <c r="A62" s="175">
        <v>0.46388888888888885</v>
      </c>
      <c r="B62" s="118" t="str">
        <f>T(B$6)</f>
        <v>TV Stammheim 3</v>
      </c>
      <c r="C62" s="165" t="s">
        <v>69</v>
      </c>
      <c r="D62" s="118" t="str">
        <f>T(B$7)</f>
        <v>TSV Dennach 2</v>
      </c>
      <c r="E62" s="118"/>
      <c r="F62" s="118"/>
      <c r="G62" s="118"/>
      <c r="H62" s="118"/>
      <c r="I62" s="118"/>
      <c r="J62" s="118"/>
      <c r="K62" s="118"/>
      <c r="L62" s="118" t="str">
        <f>T(B$4)</f>
        <v>TV Hohenklingen 2</v>
      </c>
      <c r="M62" s="174"/>
      <c r="N62" s="2" t="s">
        <v>69</v>
      </c>
      <c r="O62" s="174"/>
      <c r="P62" s="2"/>
      <c r="Q62" s="2" t="str">
        <f>IF(M62="","0",IF(M62=O62,"1",IF(M62&gt;O62,"2","0")))</f>
        <v>0</v>
      </c>
      <c r="R62" s="119" t="s">
        <v>69</v>
      </c>
      <c r="S62" s="2" t="str">
        <f>IF(O62="","0",IF(M62=O62,"1",IF(M62&lt;O62,"2","0")))</f>
        <v>0</v>
      </c>
      <c r="T62" s="118"/>
    </row>
    <row r="63" spans="1:20" s="1" customFormat="1" ht="12.75">
      <c r="A63" s="161"/>
      <c r="B63" s="4" t="str">
        <f>T(B$5)</f>
        <v>TV Stammheim 2</v>
      </c>
      <c r="C63" s="165" t="s">
        <v>69</v>
      </c>
      <c r="D63" s="4" t="str">
        <f>T(B$8)</f>
        <v>TV Obernhausen</v>
      </c>
      <c r="E63" s="4"/>
      <c r="F63" s="4"/>
      <c r="G63" s="4"/>
      <c r="H63" s="4"/>
      <c r="I63" s="4"/>
      <c r="J63" s="4"/>
      <c r="K63" s="4"/>
      <c r="L63" s="4" t="str">
        <f>B$3</f>
        <v>TSV Gärtringen 3</v>
      </c>
      <c r="M63" s="170"/>
      <c r="N63" s="2" t="s">
        <v>69</v>
      </c>
      <c r="O63" s="170"/>
      <c r="P63" s="2"/>
      <c r="Q63" s="2" t="str">
        <f>IF(M63="","0",IF(M63=O63,"1",IF(M63&gt;O63,"2","0")))</f>
        <v>0</v>
      </c>
      <c r="R63" s="119" t="s">
        <v>69</v>
      </c>
      <c r="S63" s="2" t="str">
        <f>IF(O63="","0",IF(M63=O63,"1",IF(M63&lt;O63,"2","0")))</f>
        <v>0</v>
      </c>
      <c r="T63" s="118"/>
    </row>
    <row r="64" spans="1:20" s="1" customFormat="1" ht="12.75">
      <c r="A64" s="161" t="s">
        <v>82</v>
      </c>
      <c r="B64" s="4"/>
      <c r="C64" s="165"/>
      <c r="D64" s="4"/>
      <c r="E64" s="4"/>
      <c r="F64" s="4"/>
      <c r="G64" s="4"/>
      <c r="H64" s="4"/>
      <c r="I64" s="4"/>
      <c r="J64" s="4"/>
      <c r="K64" s="4"/>
      <c r="L64" s="4"/>
      <c r="M64" s="170"/>
      <c r="N64" s="2"/>
      <c r="O64" s="170"/>
      <c r="P64" s="2"/>
      <c r="Q64" s="2"/>
      <c r="R64" s="119"/>
      <c r="S64" s="2"/>
      <c r="T64" s="118"/>
    </row>
    <row r="65" spans="1:20" s="1" customFormat="1" ht="12.75">
      <c r="A65" s="161">
        <v>0.4875</v>
      </c>
      <c r="B65" s="4" t="str">
        <f>T(B$7)</f>
        <v>TSV Dennach 2</v>
      </c>
      <c r="C65" s="165" t="s">
        <v>69</v>
      </c>
      <c r="D65" s="4" t="str">
        <f>T(B$3)</f>
        <v>TSV Gärtringen 3</v>
      </c>
      <c r="E65" s="4"/>
      <c r="F65" s="4"/>
      <c r="G65" s="4"/>
      <c r="H65" s="4"/>
      <c r="I65" s="4"/>
      <c r="J65" s="4"/>
      <c r="K65" s="4"/>
      <c r="L65" s="4" t="str">
        <f>T(B$5)</f>
        <v>TV Stammheim 2</v>
      </c>
      <c r="M65" s="176"/>
      <c r="N65" s="2" t="s">
        <v>69</v>
      </c>
      <c r="O65" s="176"/>
      <c r="P65" s="2"/>
      <c r="Q65" s="2" t="str">
        <f>IF(M65="","0",IF(M65=O65,"1",IF(M65&gt;O65,"2","0")))</f>
        <v>0</v>
      </c>
      <c r="R65" s="119" t="s">
        <v>69</v>
      </c>
      <c r="S65" s="2" t="str">
        <f>IF(O65="","0",IF(M65=O65,"1",IF(M65&lt;O65,"2","0")))</f>
        <v>0</v>
      </c>
      <c r="T65" s="118"/>
    </row>
    <row r="66" spans="1:20" ht="12.75">
      <c r="A66" s="161"/>
      <c r="B66" s="118" t="str">
        <f>T(B$6)</f>
        <v>TV Stammheim 3</v>
      </c>
      <c r="C66" s="165" t="s">
        <v>69</v>
      </c>
      <c r="D66" s="118" t="str">
        <f>T(B$4)</f>
        <v>TV Hohenklingen 2</v>
      </c>
      <c r="E66" s="118"/>
      <c r="F66" s="118"/>
      <c r="G66" s="118"/>
      <c r="H66" s="118"/>
      <c r="I66" s="118"/>
      <c r="J66" s="118"/>
      <c r="K66" s="118"/>
      <c r="L66" s="118" t="str">
        <f>T(B$8)</f>
        <v>TV Obernhausen</v>
      </c>
      <c r="M66" s="174"/>
      <c r="N66" s="2" t="s">
        <v>69</v>
      </c>
      <c r="O66" s="174"/>
      <c r="Q66" s="2" t="str">
        <f>IF(M66="","0",IF(M66=O66,"1",IF(M66&gt;O66,"2","0")))</f>
        <v>0</v>
      </c>
      <c r="R66" s="119" t="s">
        <v>69</v>
      </c>
      <c r="S66" s="2" t="str">
        <f>IF(O66="","0",IF(M66=O66,"1",IF(M66&lt;O66,"2","0")))</f>
        <v>0</v>
      </c>
      <c r="T66" s="118"/>
    </row>
    <row r="67" spans="3:20" ht="12.75">
      <c r="C67" s="165"/>
      <c r="M67" s="173"/>
      <c r="N67"/>
      <c r="O67" s="173"/>
      <c r="P67"/>
      <c r="Q67" s="2"/>
      <c r="R67"/>
      <c r="S67" s="2"/>
      <c r="T67" s="118"/>
    </row>
    <row r="68" spans="1:20" s="1" customFormat="1" ht="12.75">
      <c r="A68" s="161">
        <v>0.5</v>
      </c>
      <c r="B68" s="118" t="str">
        <f>T(B$7)</f>
        <v>TSV Dennach 2</v>
      </c>
      <c r="C68" s="165" t="s">
        <v>69</v>
      </c>
      <c r="D68" s="118" t="str">
        <f>T(B$5)</f>
        <v>TV Stammheim 2</v>
      </c>
      <c r="E68" s="118"/>
      <c r="F68" s="118"/>
      <c r="G68" s="118"/>
      <c r="H68" s="118"/>
      <c r="I68" s="118"/>
      <c r="J68" s="118"/>
      <c r="K68" s="118"/>
      <c r="L68" s="118" t="str">
        <f>T(B$3)</f>
        <v>TSV Gärtringen 3</v>
      </c>
      <c r="M68" s="174"/>
      <c r="N68" s="2" t="s">
        <v>69</v>
      </c>
      <c r="O68" s="174"/>
      <c r="P68" s="3"/>
      <c r="Q68" s="2" t="str">
        <f>IF(M68="","0",IF(M68=O68,"1",IF(M68&gt;O68,"2","0")))</f>
        <v>0</v>
      </c>
      <c r="R68" s="119" t="s">
        <v>69</v>
      </c>
      <c r="S68" s="2" t="str">
        <f>IF(O68="","0",IF(M68=O68,"1",IF(M68&lt;O68,"2","0")))</f>
        <v>0</v>
      </c>
      <c r="T68" s="118"/>
    </row>
    <row r="69" spans="1:20" ht="12.75">
      <c r="A69" s="161"/>
      <c r="B69" s="118" t="str">
        <f>T(B$4)</f>
        <v>TV Hohenklingen 2</v>
      </c>
      <c r="C69" s="165" t="s">
        <v>69</v>
      </c>
      <c r="D69" s="118" t="str">
        <f>T(B$8)</f>
        <v>TV Obernhausen</v>
      </c>
      <c r="E69" s="118"/>
      <c r="F69" s="118"/>
      <c r="G69" s="118"/>
      <c r="H69" s="118"/>
      <c r="I69" s="118"/>
      <c r="J69" s="118"/>
      <c r="K69" s="118"/>
      <c r="L69" s="118" t="str">
        <f>B$6</f>
        <v>TV Stammheim 3</v>
      </c>
      <c r="M69" s="174"/>
      <c r="N69" s="2" t="s">
        <v>69</v>
      </c>
      <c r="O69" s="174"/>
      <c r="P69" s="2"/>
      <c r="Q69" s="2" t="str">
        <f>IF(M69="","0",IF(M69=O69,"1",IF(M69&gt;O69,"2","0")))</f>
        <v>0</v>
      </c>
      <c r="R69" s="119" t="s">
        <v>69</v>
      </c>
      <c r="S69" s="2" t="str">
        <f>IF(O69="","0",IF(M69=O69,"1",IF(M69&lt;O69,"2","0")))</f>
        <v>0</v>
      </c>
      <c r="T69" s="118"/>
    </row>
    <row r="70" spans="1:20" ht="12.75">
      <c r="A70" s="161"/>
      <c r="B70" s="118"/>
      <c r="C70" s="165"/>
      <c r="D70" s="118"/>
      <c r="E70" s="118"/>
      <c r="F70" s="118"/>
      <c r="G70" s="118"/>
      <c r="H70" s="118"/>
      <c r="I70" s="118"/>
      <c r="J70" s="118"/>
      <c r="K70" s="118"/>
      <c r="L70" s="118"/>
      <c r="M70" s="171"/>
      <c r="N70" s="118"/>
      <c r="O70" s="171"/>
      <c r="P70" s="118"/>
      <c r="Q70" s="2"/>
      <c r="R70" s="118"/>
      <c r="S70" s="2"/>
      <c r="T70" s="118"/>
    </row>
    <row r="71" spans="1:20" s="2" customFormat="1" ht="12.75">
      <c r="A71" s="161">
        <v>0.5118055555555555</v>
      </c>
      <c r="B71" s="4" t="str">
        <f>T(B$6)</f>
        <v>TV Stammheim 3</v>
      </c>
      <c r="C71" s="165" t="s">
        <v>69</v>
      </c>
      <c r="D71" s="4" t="str">
        <f>T(B$3)</f>
        <v>TSV Gärtringen 3</v>
      </c>
      <c r="E71" s="4"/>
      <c r="F71" s="4"/>
      <c r="G71" s="4"/>
      <c r="H71" s="4"/>
      <c r="I71" s="4"/>
      <c r="J71" s="4"/>
      <c r="K71" s="4"/>
      <c r="L71" s="4" t="str">
        <f>T(B$4)</f>
        <v>TV Hohenklingen 2</v>
      </c>
      <c r="M71" s="170"/>
      <c r="N71" s="2" t="s">
        <v>69</v>
      </c>
      <c r="O71" s="170"/>
      <c r="Q71" s="2" t="str">
        <f>IF(M71="","0",IF(M71=O71,"1",IF(M71&gt;O71,"2","0")))</f>
        <v>0</v>
      </c>
      <c r="R71" s="119" t="s">
        <v>69</v>
      </c>
      <c r="S71" s="2" t="str">
        <f>IF(O71="","0",IF(M71=O71,"1",IF(M71&lt;O71,"2","0")))</f>
        <v>0</v>
      </c>
      <c r="T71" s="118"/>
    </row>
    <row r="72" spans="1:19" s="172" customFormat="1" ht="12.75">
      <c r="A72" s="161"/>
      <c r="B72" s="4"/>
      <c r="C72" s="165"/>
      <c r="D72" s="4"/>
      <c r="E72" s="4"/>
      <c r="F72" s="4"/>
      <c r="G72" s="4"/>
      <c r="H72" s="4"/>
      <c r="I72" s="4"/>
      <c r="J72" s="4"/>
      <c r="K72" s="4"/>
      <c r="L72" s="4"/>
      <c r="M72" s="3"/>
      <c r="N72" s="2"/>
      <c r="O72" s="3"/>
      <c r="P72" s="2"/>
      <c r="Q72" s="2"/>
      <c r="R72" s="119"/>
      <c r="S72" s="2"/>
    </row>
    <row r="73" spans="1:19" ht="12.75">
      <c r="A73" s="161"/>
      <c r="B73" s="118"/>
      <c r="C73" s="165"/>
      <c r="D73" s="118"/>
      <c r="E73" s="118"/>
      <c r="F73" s="118"/>
      <c r="G73" s="118"/>
      <c r="H73" s="118"/>
      <c r="I73" s="118"/>
      <c r="J73" s="118"/>
      <c r="K73" s="118"/>
      <c r="L73" s="118"/>
      <c r="N73" s="2"/>
      <c r="Q73" s="2"/>
      <c r="S73" s="2"/>
    </row>
    <row r="74" spans="3:19" ht="12.75">
      <c r="C74" s="119"/>
      <c r="M74"/>
      <c r="N74"/>
      <c r="O74"/>
      <c r="P74"/>
      <c r="Q74"/>
      <c r="R74"/>
      <c r="S74"/>
    </row>
    <row r="75" spans="1:19" ht="12.75">
      <c r="A75" s="161"/>
      <c r="B75" s="118"/>
      <c r="C75" s="165"/>
      <c r="D75" s="118"/>
      <c r="E75" s="118"/>
      <c r="F75" s="118"/>
      <c r="G75" s="118"/>
      <c r="H75" s="118"/>
      <c r="I75" s="118"/>
      <c r="J75" s="118"/>
      <c r="K75" s="118"/>
      <c r="L75" s="118"/>
      <c r="N75" s="2"/>
      <c r="P75" s="3"/>
      <c r="Q75" s="2"/>
      <c r="S75" s="2"/>
    </row>
    <row r="76" spans="1:19" ht="12.75">
      <c r="A76" s="161"/>
      <c r="B76" s="118"/>
      <c r="C76" s="165"/>
      <c r="D76" s="118"/>
      <c r="E76" s="118"/>
      <c r="F76" s="118"/>
      <c r="G76" s="118"/>
      <c r="H76" s="118"/>
      <c r="I76" s="118"/>
      <c r="J76" s="118"/>
      <c r="K76" s="118"/>
      <c r="L76" s="118"/>
      <c r="N76" s="2"/>
      <c r="P76" s="2"/>
      <c r="Q76" s="2"/>
      <c r="S76" s="2"/>
    </row>
    <row r="77" spans="1:19" s="1" customFormat="1" ht="12.75">
      <c r="A77" s="161"/>
      <c r="B77" s="4"/>
      <c r="C77" s="165"/>
      <c r="D77" s="4"/>
      <c r="E77" s="4"/>
      <c r="F77" s="4"/>
      <c r="G77" s="4"/>
      <c r="H77" s="4"/>
      <c r="I77" s="4"/>
      <c r="J77" s="4"/>
      <c r="K77" s="4"/>
      <c r="L77" s="4"/>
      <c r="M77" s="2"/>
      <c r="N77" s="2"/>
      <c r="O77" s="2"/>
      <c r="P77" s="2"/>
      <c r="Q77" s="2"/>
      <c r="R77" s="119"/>
      <c r="S77" s="2"/>
    </row>
    <row r="78" spans="3:19" ht="12.75">
      <c r="C78" s="119"/>
      <c r="M78"/>
      <c r="N78"/>
      <c r="O78"/>
      <c r="P78"/>
      <c r="Q78"/>
      <c r="R78"/>
      <c r="S78"/>
    </row>
    <row r="79" spans="1:19" ht="12.75">
      <c r="A79" s="161"/>
      <c r="B79" s="118"/>
      <c r="D79" s="118"/>
      <c r="E79" s="118"/>
      <c r="F79" s="118"/>
      <c r="G79" s="118"/>
      <c r="H79" s="118"/>
      <c r="I79" s="118"/>
      <c r="J79" s="118"/>
      <c r="K79" s="118"/>
      <c r="L79" s="118"/>
      <c r="P79" s="3"/>
      <c r="Q79" s="2"/>
      <c r="S79" s="2"/>
    </row>
    <row r="80" spans="3:19" ht="12.75">
      <c r="C80" s="119"/>
      <c r="M80"/>
      <c r="N80"/>
      <c r="O80"/>
      <c r="P80"/>
      <c r="Q80"/>
      <c r="R80"/>
      <c r="S80"/>
    </row>
    <row r="81" spans="1:19" ht="12.75">
      <c r="A81" s="161"/>
      <c r="B81" s="118"/>
      <c r="D81" s="118"/>
      <c r="E81" s="118"/>
      <c r="F81" s="118"/>
      <c r="G81" s="118"/>
      <c r="H81" s="118"/>
      <c r="I81" s="118"/>
      <c r="J81" s="118"/>
      <c r="K81" s="118"/>
      <c r="L81" s="118"/>
      <c r="P81" s="3"/>
      <c r="Q81" s="3"/>
      <c r="R81" s="3"/>
      <c r="S81" s="3"/>
    </row>
    <row r="82" spans="1:19" ht="12.75">
      <c r="A82" s="161"/>
      <c r="B82" s="118"/>
      <c r="D82" s="118"/>
      <c r="E82" s="118"/>
      <c r="F82" s="118"/>
      <c r="G82" s="118"/>
      <c r="H82" s="118"/>
      <c r="I82" s="118"/>
      <c r="J82" s="118"/>
      <c r="K82" s="118"/>
      <c r="L82" s="118"/>
      <c r="P82" s="3"/>
      <c r="Q82" s="3"/>
      <c r="R82" s="3"/>
      <c r="S82" s="3"/>
    </row>
    <row r="83" spans="1:17" ht="12.75">
      <c r="A83" s="161"/>
      <c r="B83" s="118"/>
      <c r="D83" s="118"/>
      <c r="E83" s="118"/>
      <c r="F83" s="118"/>
      <c r="G83" s="118"/>
      <c r="H83" s="118"/>
      <c r="I83" s="118"/>
      <c r="J83" s="118"/>
      <c r="K83" s="118"/>
      <c r="L83" s="118"/>
      <c r="P83" s="3"/>
      <c r="Q83" s="3"/>
    </row>
    <row r="84" spans="1:19" s="121" customFormat="1" ht="12.75">
      <c r="A84" s="126"/>
      <c r="C84" s="160"/>
      <c r="M84" s="3"/>
      <c r="N84" s="3"/>
      <c r="O84" s="3"/>
      <c r="P84" s="3"/>
      <c r="Q84" s="3"/>
      <c r="R84" s="3"/>
      <c r="S84" s="3"/>
    </row>
    <row r="85" spans="1:19" s="121" customFormat="1" ht="12.75">
      <c r="A85" s="126"/>
      <c r="C85" s="160"/>
      <c r="M85" s="3"/>
      <c r="N85" s="3"/>
      <c r="O85" s="3"/>
      <c r="P85" s="2"/>
      <c r="Q85" s="3"/>
      <c r="R85" s="3"/>
      <c r="S85" s="3"/>
    </row>
    <row r="86" spans="1:12" ht="12.75">
      <c r="A86" s="161"/>
      <c r="B86" s="118"/>
      <c r="D86" s="119"/>
      <c r="E86" s="118"/>
      <c r="F86" s="118"/>
      <c r="G86" s="118"/>
      <c r="H86" s="118"/>
      <c r="I86" s="118"/>
      <c r="J86" s="119"/>
      <c r="K86" s="119"/>
      <c r="L86" s="119"/>
    </row>
    <row r="87" spans="1:12" ht="12.75">
      <c r="A87" s="161"/>
      <c r="B87" s="118"/>
      <c r="D87" s="119"/>
      <c r="E87" s="118"/>
      <c r="F87" s="118"/>
      <c r="G87" s="118"/>
      <c r="H87" s="118"/>
      <c r="I87" s="118"/>
      <c r="J87" s="119"/>
      <c r="K87" s="119"/>
      <c r="L87" s="119"/>
    </row>
    <row r="88" spans="1:12" ht="12.75">
      <c r="A88" s="161"/>
      <c r="B88" s="118"/>
      <c r="D88" s="119"/>
      <c r="E88" s="118"/>
      <c r="F88" s="118"/>
      <c r="G88" s="118"/>
      <c r="H88" s="118"/>
      <c r="I88" s="118"/>
      <c r="J88" s="119"/>
      <c r="K88" s="119"/>
      <c r="L88" s="119"/>
    </row>
    <row r="89" spans="1:12" ht="12.75">
      <c r="A89" s="161"/>
      <c r="B89" s="118"/>
      <c r="D89" s="119"/>
      <c r="E89" s="118"/>
      <c r="F89" s="118"/>
      <c r="G89" s="118"/>
      <c r="H89" s="118"/>
      <c r="I89" s="118"/>
      <c r="J89" s="119"/>
      <c r="K89" s="119"/>
      <c r="L89" s="119"/>
    </row>
    <row r="90" spans="1:12" ht="12.75">
      <c r="A90" s="161"/>
      <c r="B90" s="118"/>
      <c r="D90" s="119"/>
      <c r="E90" s="118"/>
      <c r="F90" s="118"/>
      <c r="G90" s="118"/>
      <c r="H90" s="118"/>
      <c r="I90" s="118"/>
      <c r="J90" s="119"/>
      <c r="K90" s="119"/>
      <c r="L90" s="119"/>
    </row>
    <row r="91" spans="1:12" ht="12.75">
      <c r="A91" s="161"/>
      <c r="B91" s="118"/>
      <c r="D91" s="119"/>
      <c r="E91" s="118"/>
      <c r="F91" s="118"/>
      <c r="G91" s="118"/>
      <c r="H91" s="118"/>
      <c r="I91" s="118"/>
      <c r="J91" s="119"/>
      <c r="K91" s="119"/>
      <c r="L91" s="119"/>
    </row>
    <row r="94" spans="17:19" ht="12.75">
      <c r="Q94" s="2"/>
      <c r="S94" s="2"/>
    </row>
    <row r="95" spans="17:19" ht="12.75">
      <c r="Q95" s="2"/>
      <c r="S95" s="2"/>
    </row>
    <row r="97" spans="17:19" ht="12.75">
      <c r="Q97" s="2"/>
      <c r="S97" s="2"/>
    </row>
    <row r="98" spans="17:19" ht="12.75">
      <c r="Q98" s="2"/>
      <c r="S98" s="2"/>
    </row>
    <row r="100" spans="17:19" ht="12.75">
      <c r="Q100" s="2"/>
      <c r="S100" s="2"/>
    </row>
    <row r="101" spans="17:19" ht="12.75">
      <c r="Q101" s="2"/>
      <c r="S101" s="2"/>
    </row>
    <row r="102" ht="12.75">
      <c r="P102" s="3"/>
    </row>
    <row r="103" spans="16:19" ht="12.75">
      <c r="P103" s="3"/>
      <c r="Q103" s="2"/>
      <c r="S103" s="2"/>
    </row>
    <row r="104" spans="16:19" ht="12.75">
      <c r="P104" s="3"/>
      <c r="Q104" s="2"/>
      <c r="S104" s="2"/>
    </row>
    <row r="105" ht="12.75">
      <c r="P105" s="3"/>
    </row>
    <row r="106" spans="17:19" ht="12.75">
      <c r="Q106" s="2"/>
      <c r="S106" s="2"/>
    </row>
    <row r="107" spans="16:19" ht="12.75">
      <c r="P107" s="3"/>
      <c r="Q107" s="2"/>
      <c r="S107" s="2"/>
    </row>
    <row r="109" spans="17:19" ht="12.75">
      <c r="Q109" s="2"/>
      <c r="S109" s="2"/>
    </row>
    <row r="110" spans="17:19" ht="12.75">
      <c r="Q110" s="2"/>
      <c r="S110" s="2"/>
    </row>
    <row r="111" spans="17:19" ht="12.75">
      <c r="Q111" s="2"/>
      <c r="S111" s="2"/>
    </row>
    <row r="112" spans="17:19" ht="12.75">
      <c r="Q112" s="2"/>
      <c r="S112" s="2"/>
    </row>
    <row r="113" spans="17:19" ht="12.75">
      <c r="Q113" s="2"/>
      <c r="S113" s="2"/>
    </row>
    <row r="114" spans="17:19" ht="12.75">
      <c r="Q114" s="3"/>
      <c r="R114" s="3"/>
      <c r="S114" s="3"/>
    </row>
    <row r="117" ht="12.75">
      <c r="P117" s="3"/>
    </row>
    <row r="118" ht="12.75">
      <c r="P118" s="3"/>
    </row>
    <row r="119" ht="12.75">
      <c r="P119" s="3"/>
    </row>
    <row r="120" ht="12.75">
      <c r="P120" s="3"/>
    </row>
    <row r="123" ht="12.75">
      <c r="P123" s="3"/>
    </row>
    <row r="124" ht="12.75">
      <c r="P124" s="3"/>
    </row>
  </sheetData>
  <sheetProtection/>
  <mergeCells count="8">
    <mergeCell ref="L7:S7"/>
    <mergeCell ref="L8:S8"/>
    <mergeCell ref="C2:E2"/>
    <mergeCell ref="G2:I2"/>
    <mergeCell ref="L3:S3"/>
    <mergeCell ref="L4:S4"/>
    <mergeCell ref="L5:S5"/>
    <mergeCell ref="L6:S6"/>
  </mergeCells>
  <printOptions/>
  <pageMargins left="0.17" right="0.16" top="0.984251969" bottom="0.984251969" header="0.4921259845" footer="0.4921259845"/>
  <pageSetup horizontalDpi="300" verticalDpi="300" orientation="portrait" paperSize="9" r:id="rId3"/>
  <headerFooter alignWithMargins="0">
    <oddFooter>&amp;CErstellt von Kurt Schöck 29.12.06&amp;RSeite &amp;P von &amp;N</oddFooter>
  </headerFooter>
  <rowBreaks count="1" manualBreakCount="1">
    <brk id="41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24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4.8515625" style="177" customWidth="1"/>
    <col min="4" max="4" width="1.7109375" style="0" customWidth="1"/>
    <col min="5" max="5" width="4.7109375" style="0" customWidth="1"/>
    <col min="6" max="6" width="2.7109375" style="0" customWidth="1"/>
    <col min="7" max="7" width="5.421875" style="0" customWidth="1"/>
    <col min="8" max="8" width="2.7109375" style="0" customWidth="1"/>
    <col min="9" max="9" width="4.140625" style="0" customWidth="1"/>
    <col min="10" max="10" width="0.71875" style="0" customWidth="1"/>
    <col min="11" max="11" width="1.7109375" style="0" customWidth="1"/>
    <col min="12" max="12" width="21.140625" style="0" customWidth="1"/>
    <col min="13" max="13" width="3.421875" style="119" customWidth="1"/>
    <col min="14" max="14" width="1.421875" style="119" customWidth="1"/>
    <col min="15" max="15" width="3.421875" style="119" customWidth="1"/>
    <col min="16" max="16" width="1.7109375" style="119" customWidth="1"/>
    <col min="17" max="17" width="2.8515625" style="119" customWidth="1"/>
    <col min="18" max="18" width="0.85546875" style="119" customWidth="1"/>
    <col min="19" max="19" width="3.421875" style="119" customWidth="1"/>
    <col min="20" max="20" width="5.421875" style="0" customWidth="1"/>
    <col min="21" max="21" width="5.28125" style="0" hidden="1" customWidth="1"/>
    <col min="22" max="22" width="5.00390625" style="0" hidden="1" customWidth="1"/>
  </cols>
  <sheetData>
    <row r="1" spans="1:19" s="118" customFormat="1" ht="28.5" thickBot="1">
      <c r="A1" s="115" t="s">
        <v>87</v>
      </c>
      <c r="B1" s="116"/>
      <c r="C1" s="117"/>
      <c r="D1" s="116"/>
      <c r="E1" s="116"/>
      <c r="F1" s="116"/>
      <c r="G1" s="116"/>
      <c r="H1" s="116"/>
      <c r="I1" s="116"/>
      <c r="J1" s="116"/>
      <c r="K1" s="116"/>
      <c r="M1" s="119"/>
      <c r="N1" s="119"/>
      <c r="O1" s="119"/>
      <c r="P1" s="119"/>
      <c r="Q1" s="119"/>
      <c r="R1" s="119"/>
      <c r="S1" s="119"/>
    </row>
    <row r="2" spans="3:19" s="118" customFormat="1" ht="12" customHeight="1">
      <c r="C2" s="189" t="s">
        <v>66</v>
      </c>
      <c r="D2" s="190"/>
      <c r="E2" s="190"/>
      <c r="F2" s="120"/>
      <c r="G2" s="191" t="s">
        <v>67</v>
      </c>
      <c r="H2" s="191"/>
      <c r="I2" s="192"/>
      <c r="J2" s="121"/>
      <c r="K2" s="122"/>
      <c r="L2" s="123" t="s">
        <v>68</v>
      </c>
      <c r="M2" s="124"/>
      <c r="N2" s="124"/>
      <c r="O2" s="124"/>
      <c r="P2" s="124"/>
      <c r="Q2" s="124"/>
      <c r="R2" s="124"/>
      <c r="S2" s="125"/>
    </row>
    <row r="3" spans="1:19" s="118" customFormat="1" ht="12" customHeight="1">
      <c r="A3" s="126"/>
      <c r="B3" s="127" t="s">
        <v>91</v>
      </c>
      <c r="C3" s="128">
        <f>M19+M23+O28+O34+O40+M50+M54+O59+O65+O71</f>
        <v>0</v>
      </c>
      <c r="D3" s="129" t="s">
        <v>69</v>
      </c>
      <c r="E3" s="130">
        <f>O19+O23+M28+M34+M40+O50+O54+M59+M65+M71</f>
        <v>0</v>
      </c>
      <c r="F3" s="131"/>
      <c r="G3" s="132">
        <f>SUM(Q19+Q23+S28+S34+S40+Q50+Q54+S59+S65+S71)</f>
        <v>0</v>
      </c>
      <c r="H3" s="129" t="s">
        <v>69</v>
      </c>
      <c r="I3" s="133">
        <f>S19+S23+Q28+Q34+Q40+S50+S54+Q59+Q65+Q71</f>
        <v>0</v>
      </c>
      <c r="J3" s="121"/>
      <c r="K3" s="134">
        <v>1</v>
      </c>
      <c r="L3" s="193" t="str">
        <f>IF(M19="","Keine Ergebnisse vorhanden",VLOOKUP(LARGE(U$7:U$12,1),U$7:V$12,2,FALSE))</f>
        <v>Keine Ergebnisse vorhanden</v>
      </c>
      <c r="M3" s="193"/>
      <c r="N3" s="193"/>
      <c r="O3" s="193"/>
      <c r="P3" s="193"/>
      <c r="Q3" s="193"/>
      <c r="R3" s="193"/>
      <c r="S3" s="194"/>
    </row>
    <row r="4" spans="1:19" s="118" customFormat="1" ht="12" customHeight="1">
      <c r="A4" s="126"/>
      <c r="B4" s="127" t="s">
        <v>34</v>
      </c>
      <c r="C4" s="135">
        <f>O19+M26+M29+O35+M38+O50+M57+M60+O66+M69</f>
        <v>0</v>
      </c>
      <c r="D4" s="136" t="s">
        <v>69</v>
      </c>
      <c r="E4" s="137">
        <f>M19+O26+O29+M35+O38+M50+O57+O60+M66+O69</f>
        <v>0</v>
      </c>
      <c r="F4" s="131"/>
      <c r="G4" s="138">
        <f>S19+Q26+Q29+S35+Q38+S50+Q57+Q60+S66+Q69</f>
        <v>0</v>
      </c>
      <c r="H4" s="136" t="s">
        <v>69</v>
      </c>
      <c r="I4" s="139">
        <f>Q19+S26+S29+Q35+S38+Q50+S57+S60+Q66+S69</f>
        <v>0</v>
      </c>
      <c r="J4" s="121"/>
      <c r="K4" s="140">
        <v>2</v>
      </c>
      <c r="L4" s="195" t="str">
        <f>IF(M20="","Keine Ergebnisse vorhanden",VLOOKUP(LARGE(U$7:U$12,2),U$7:V$12,2,FALSE))</f>
        <v>Keine Ergebnisse vorhanden</v>
      </c>
      <c r="M4" s="195"/>
      <c r="N4" s="195"/>
      <c r="O4" s="195"/>
      <c r="P4" s="195"/>
      <c r="Q4" s="195"/>
      <c r="R4" s="195"/>
      <c r="S4" s="196"/>
    </row>
    <row r="5" spans="1:19" s="118" customFormat="1" ht="12" customHeight="1">
      <c r="A5" s="126"/>
      <c r="B5" s="127" t="s">
        <v>29</v>
      </c>
      <c r="C5" s="128">
        <f>M20+O23+O29+M32+O37+M51+O54+O60+M63+O68</f>
        <v>0</v>
      </c>
      <c r="D5" s="129" t="s">
        <v>69</v>
      </c>
      <c r="E5" s="130">
        <f>O20+M23+M29+O32+M37+O51+M54+M60+O63+M68</f>
        <v>0</v>
      </c>
      <c r="F5" s="131"/>
      <c r="G5" s="141">
        <f>Q20+S23+S29+Q32+S37+Q51+S54+S60+Q63+S68</f>
        <v>0</v>
      </c>
      <c r="H5" s="129" t="s">
        <v>69</v>
      </c>
      <c r="I5" s="133">
        <f>S20+Q23+Q29+S32+Q37+S51+Q54+Q60+S63+Q68</f>
        <v>0</v>
      </c>
      <c r="J5" s="121"/>
      <c r="K5" s="142">
        <v>3</v>
      </c>
      <c r="L5" s="197" t="str">
        <f>IF(M22="","Keine Ergebnisse vorhanden",VLOOKUP(LARGE(U$7:U$12,3),U$7:V$12,2,FALSE))</f>
        <v>Keine Ergebnisse vorhanden</v>
      </c>
      <c r="M5" s="197"/>
      <c r="N5" s="197"/>
      <c r="O5" s="197"/>
      <c r="P5" s="197"/>
      <c r="Q5" s="197"/>
      <c r="R5" s="197"/>
      <c r="S5" s="198"/>
    </row>
    <row r="6" spans="1:19" s="118" customFormat="1" ht="12" customHeight="1">
      <c r="A6" s="126"/>
      <c r="B6" s="127" t="s">
        <v>30</v>
      </c>
      <c r="C6" s="135">
        <f>O20+O25+M31+M35+M40+O51+O56+M62+M66+M71</f>
        <v>0</v>
      </c>
      <c r="D6" s="136" t="s">
        <v>69</v>
      </c>
      <c r="E6" s="137">
        <f>M20+M25+O31+O35+O40+M51+M56+O62+O66+O71</f>
        <v>0</v>
      </c>
      <c r="F6" s="131"/>
      <c r="G6" s="138">
        <f>S20+S25+Q31+Q35+Q40+S51+S56+Q62+Q66+Q71</f>
        <v>0</v>
      </c>
      <c r="H6" s="136" t="s">
        <v>69</v>
      </c>
      <c r="I6" s="139">
        <f>Q20+Q25+S31+S35+S40+Q51+Q56+S62+S66+S71</f>
        <v>0</v>
      </c>
      <c r="J6" s="121"/>
      <c r="K6" s="143">
        <v>4</v>
      </c>
      <c r="L6" s="185" t="str">
        <f>IF(M22="","Keine Ergebnisse vorhanden",VLOOKUP(LARGE(U$7:U$12,4),U$7:V$12,2,FALSE))</f>
        <v>Keine Ergebnisse vorhanden</v>
      </c>
      <c r="M6" s="185"/>
      <c r="N6" s="185"/>
      <c r="O6" s="185"/>
      <c r="P6" s="185"/>
      <c r="Q6" s="185"/>
      <c r="R6" s="185"/>
      <c r="S6" s="186"/>
    </row>
    <row r="7" spans="1:22" s="118" customFormat="1" ht="12" customHeight="1">
      <c r="A7" s="126"/>
      <c r="B7" s="127" t="s">
        <v>92</v>
      </c>
      <c r="C7" s="128">
        <f>M22+O26+O31+M34+M37+M53+O57+O62+M65+M68</f>
        <v>0</v>
      </c>
      <c r="D7" s="129" t="s">
        <v>69</v>
      </c>
      <c r="E7" s="130">
        <f>O22+M26+M31+O34+O37+O53+M57+M62+O65+O68</f>
        <v>0</v>
      </c>
      <c r="F7" s="131"/>
      <c r="G7" s="141">
        <f>Q22+S26+S31+Q34+Q37+Q53+S57+S62+Q65+Q68</f>
        <v>0</v>
      </c>
      <c r="H7" s="129" t="s">
        <v>69</v>
      </c>
      <c r="I7" s="133">
        <f>S22+Q26+Q31+S34+S37+S53+Q57+Q62+S65+S68</f>
        <v>0</v>
      </c>
      <c r="J7" s="121"/>
      <c r="K7" s="143">
        <v>5</v>
      </c>
      <c r="L7" s="185" t="str">
        <f>IF(M20="","Keine Ergebnisse vorhanden",VLOOKUP(LARGE(U$7:U$12,5),U$7:V$12,2,FALSE))</f>
        <v>Keine Ergebnisse vorhanden</v>
      </c>
      <c r="M7" s="185"/>
      <c r="N7" s="185"/>
      <c r="O7" s="185"/>
      <c r="P7" s="185"/>
      <c r="Q7" s="185"/>
      <c r="R7" s="185"/>
      <c r="S7" s="186"/>
      <c r="U7" s="144">
        <f aca="true" t="shared" si="0" ref="U7:U12">(G3-I3)*100000+(C3-E3)*1000+C3</f>
        <v>0</v>
      </c>
      <c r="V7" s="118" t="str">
        <f aca="true" t="shared" si="1" ref="V7:V12">B3</f>
        <v>TV Unterhaugstett 3</v>
      </c>
    </row>
    <row r="8" spans="1:22" s="118" customFormat="1" ht="13.5" thickBot="1">
      <c r="A8" s="126"/>
      <c r="B8" s="127" t="s">
        <v>93</v>
      </c>
      <c r="C8" s="145">
        <f>O22+M25+M28+O32+O38+O53+M56+M59+O69+O63</f>
        <v>0</v>
      </c>
      <c r="D8" s="146" t="s">
        <v>69</v>
      </c>
      <c r="E8" s="147">
        <f>M22+O25+O28+M32+M38+M53+O56+O59+M63+M69</f>
        <v>0</v>
      </c>
      <c r="F8" s="148"/>
      <c r="G8" s="149">
        <f>S22+Q25+Q28+S32+S38+S53+Q56+Q59+S69+S63</f>
        <v>0</v>
      </c>
      <c r="H8" s="146" t="s">
        <v>69</v>
      </c>
      <c r="I8" s="150">
        <f>Q22+S25+S28+Q32+Q38+Q53+S56+S59+Q63+Q69</f>
        <v>0</v>
      </c>
      <c r="J8" s="121"/>
      <c r="K8" s="151">
        <v>6</v>
      </c>
      <c r="L8" s="187" t="str">
        <f>IF(M19="","Keine Ergebnisse vorhanden",VLOOKUP(LARGE(U$7:U$12,6),U$7:V$12,2,FALSE))</f>
        <v>Keine Ergebnisse vorhanden</v>
      </c>
      <c r="M8" s="187"/>
      <c r="N8" s="187"/>
      <c r="O8" s="187"/>
      <c r="P8" s="187"/>
      <c r="Q8" s="187"/>
      <c r="R8" s="187"/>
      <c r="S8" s="188"/>
      <c r="U8" s="144">
        <f t="shared" si="0"/>
        <v>0</v>
      </c>
      <c r="V8" s="118" t="str">
        <f t="shared" si="1"/>
        <v>TSV Calw</v>
      </c>
    </row>
    <row r="9" spans="2:22" s="118" customFormat="1" ht="12" customHeight="1">
      <c r="B9" s="152"/>
      <c r="J9" s="121"/>
      <c r="K9" s="121"/>
      <c r="L9" s="121"/>
      <c r="M9" s="3"/>
      <c r="N9" s="3"/>
      <c r="O9" s="3"/>
      <c r="P9" s="3"/>
      <c r="Q9" s="3"/>
      <c r="R9" s="3"/>
      <c r="S9" s="3"/>
      <c r="U9" s="144">
        <f t="shared" si="0"/>
        <v>0</v>
      </c>
      <c r="V9" s="118" t="str">
        <f t="shared" si="1"/>
        <v>TSV Grafenau 1</v>
      </c>
    </row>
    <row r="10" spans="1:22" s="118" customFormat="1" ht="12" customHeight="1">
      <c r="A10" s="126" t="s">
        <v>70</v>
      </c>
      <c r="B10" s="153">
        <v>41449</v>
      </c>
      <c r="J10" s="121"/>
      <c r="K10" s="121"/>
      <c r="L10" s="121"/>
      <c r="M10" s="3"/>
      <c r="N10" s="3"/>
      <c r="O10" s="3"/>
      <c r="P10" s="2"/>
      <c r="Q10" s="2"/>
      <c r="R10" s="119"/>
      <c r="S10" s="2"/>
      <c r="U10" s="144">
        <f t="shared" si="0"/>
        <v>0</v>
      </c>
      <c r="V10" s="118" t="str">
        <f t="shared" si="1"/>
        <v>TSV Grafenau 2</v>
      </c>
    </row>
    <row r="11" spans="1:22" s="118" customFormat="1" ht="12.75">
      <c r="A11" s="126" t="s">
        <v>71</v>
      </c>
      <c r="B11" s="42" t="s">
        <v>101</v>
      </c>
      <c r="J11" s="121"/>
      <c r="K11" s="121"/>
      <c r="L11" s="121"/>
      <c r="M11" s="3"/>
      <c r="N11" s="3"/>
      <c r="O11" s="3"/>
      <c r="P11" s="2"/>
      <c r="Q11" s="2"/>
      <c r="R11" s="119"/>
      <c r="S11" s="2"/>
      <c r="U11" s="144">
        <f t="shared" si="0"/>
        <v>0</v>
      </c>
      <c r="V11" s="118" t="str">
        <f t="shared" si="1"/>
        <v>TV Ochsenbach 1</v>
      </c>
    </row>
    <row r="12" spans="1:32" s="118" customFormat="1" ht="15.75">
      <c r="A12" s="126" t="s">
        <v>73</v>
      </c>
      <c r="B12" s="121" t="s">
        <v>74</v>
      </c>
      <c r="C12" s="155"/>
      <c r="J12" s="121"/>
      <c r="K12" s="121"/>
      <c r="L12" s="121"/>
      <c r="M12" s="3"/>
      <c r="N12" s="3"/>
      <c r="O12" s="3"/>
      <c r="P12" s="2"/>
      <c r="Q12" s="2"/>
      <c r="R12" s="119"/>
      <c r="S12" s="2"/>
      <c r="U12" s="144">
        <f t="shared" si="0"/>
        <v>0</v>
      </c>
      <c r="V12" s="118" t="str">
        <f t="shared" si="1"/>
        <v>TV Ochsenbach 2</v>
      </c>
      <c r="Y12" s="156"/>
      <c r="Z12" s="157"/>
      <c r="AA12"/>
      <c r="AB12" s="157"/>
      <c r="AC12" s="156"/>
      <c r="AD12" s="157"/>
      <c r="AE12" s="127"/>
      <c r="AF12" s="1"/>
    </row>
    <row r="13" spans="1:32" s="118" customFormat="1" ht="12" customHeight="1">
      <c r="A13" s="126" t="s">
        <v>75</v>
      </c>
      <c r="B13" s="41" t="s">
        <v>102</v>
      </c>
      <c r="C13" s="158"/>
      <c r="D13" s="121"/>
      <c r="E13" s="121"/>
      <c r="F13" s="121"/>
      <c r="G13" s="121"/>
      <c r="H13" s="121"/>
      <c r="I13" s="121"/>
      <c r="J13" s="121"/>
      <c r="K13" s="121"/>
      <c r="L13" s="121"/>
      <c r="M13" s="3"/>
      <c r="N13" s="3"/>
      <c r="O13" s="3"/>
      <c r="P13" s="2"/>
      <c r="Q13" s="2"/>
      <c r="R13" s="119"/>
      <c r="S13" s="2"/>
      <c r="Y13" s="156"/>
      <c r="Z13" s="157"/>
      <c r="AA13"/>
      <c r="AB13" s="157"/>
      <c r="AC13" s="156"/>
      <c r="AD13" s="157"/>
      <c r="AE13" s="159"/>
      <c r="AF13" s="1"/>
    </row>
    <row r="14" spans="1:32" s="118" customFormat="1" ht="12" customHeight="1">
      <c r="A14" s="126"/>
      <c r="B14" s="121" t="s">
        <v>10</v>
      </c>
      <c r="C14" s="160"/>
      <c r="D14" s="121"/>
      <c r="E14" s="121"/>
      <c r="F14" s="121"/>
      <c r="G14" s="121"/>
      <c r="H14" s="121"/>
      <c r="I14" s="121"/>
      <c r="J14" s="121"/>
      <c r="K14" s="121"/>
      <c r="L14" s="121"/>
      <c r="M14" s="3"/>
      <c r="N14" s="3"/>
      <c r="O14" s="3"/>
      <c r="P14" s="2"/>
      <c r="Q14" s="2"/>
      <c r="R14" s="119"/>
      <c r="S14" s="2"/>
      <c r="Y14" s="156"/>
      <c r="Z14" s="157"/>
      <c r="AA14"/>
      <c r="AB14" s="157"/>
      <c r="AC14" s="156"/>
      <c r="AD14" s="157"/>
      <c r="AE14" s="127"/>
      <c r="AF14" s="1"/>
    </row>
    <row r="15" spans="1:32" s="118" customFormat="1" ht="12" customHeight="1">
      <c r="A15" s="161"/>
      <c r="B15" s="3"/>
      <c r="C15" s="160"/>
      <c r="D15" s="3"/>
      <c r="E15" s="3"/>
      <c r="F15" s="3"/>
      <c r="G15" s="3"/>
      <c r="H15" s="3"/>
      <c r="I15" s="3"/>
      <c r="J15" s="3"/>
      <c r="K15" s="3"/>
      <c r="L15" s="3"/>
      <c r="M15" s="119"/>
      <c r="N15" s="3"/>
      <c r="O15" s="3"/>
      <c r="P15" s="2"/>
      <c r="Q15" s="2"/>
      <c r="R15" s="119"/>
      <c r="S15" s="2"/>
      <c r="Y15" s="156"/>
      <c r="Z15" s="157"/>
      <c r="AA15"/>
      <c r="AB15" s="157"/>
      <c r="AC15" s="156"/>
      <c r="AD15" s="157"/>
      <c r="AE15" s="127"/>
      <c r="AF15" s="1"/>
    </row>
    <row r="16" spans="1:32" s="118" customFormat="1" ht="12" customHeight="1">
      <c r="A16" s="161"/>
      <c r="B16" s="3"/>
      <c r="C16" s="160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2"/>
      <c r="Q16" s="2"/>
      <c r="R16" s="119"/>
      <c r="S16" s="2"/>
      <c r="Y16" s="156"/>
      <c r="Z16" s="157"/>
      <c r="AA16"/>
      <c r="AB16" s="157"/>
      <c r="AC16" s="156"/>
      <c r="AD16" s="157"/>
      <c r="AE16" s="127"/>
      <c r="AF16" s="1"/>
    </row>
    <row r="17" spans="1:32" s="118" customFormat="1" ht="12" customHeight="1">
      <c r="A17" s="162" t="s">
        <v>77</v>
      </c>
      <c r="B17" s="3" t="s">
        <v>78</v>
      </c>
      <c r="C17" s="160"/>
      <c r="D17" s="121" t="s">
        <v>79</v>
      </c>
      <c r="E17" s="3"/>
      <c r="F17" s="3"/>
      <c r="G17" s="3"/>
      <c r="H17" s="3"/>
      <c r="I17" s="3"/>
      <c r="J17" s="3"/>
      <c r="K17" s="3"/>
      <c r="L17" s="3" t="s">
        <v>80</v>
      </c>
      <c r="M17"/>
      <c r="N17" s="3" t="s">
        <v>81</v>
      </c>
      <c r="O17" s="3"/>
      <c r="P17" s="2"/>
      <c r="Q17" s="3"/>
      <c r="R17" s="3" t="s">
        <v>67</v>
      </c>
      <c r="S17" s="3"/>
      <c r="Y17" s="156"/>
      <c r="Z17" s="157"/>
      <c r="AA17"/>
      <c r="AB17" s="157"/>
      <c r="AC17" s="156"/>
      <c r="AD17" s="157"/>
      <c r="AE17" s="127"/>
      <c r="AF17" s="1"/>
    </row>
    <row r="18" spans="1:32" s="118" customFormat="1" ht="12" customHeight="1">
      <c r="A18" s="161"/>
      <c r="B18" s="3"/>
      <c r="C18" s="160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Y18"/>
      <c r="Z18" s="163"/>
      <c r="AA18"/>
      <c r="AB18" s="163"/>
      <c r="AC18" s="164"/>
      <c r="AD18" s="163"/>
      <c r="AE18" s="127"/>
      <c r="AF18" s="1"/>
    </row>
    <row r="19" spans="1:19" s="118" customFormat="1" ht="12" customHeight="1">
      <c r="A19" s="161"/>
      <c r="B19" s="4" t="str">
        <f>T(B$3)</f>
        <v>TV Unterhaugstett 3</v>
      </c>
      <c r="C19" s="165" t="s">
        <v>69</v>
      </c>
      <c r="D19" s="4" t="str">
        <f>T(B$4)</f>
        <v>TSV Calw</v>
      </c>
      <c r="E19" s="4"/>
      <c r="F19" s="4"/>
      <c r="G19" s="4"/>
      <c r="H19" s="4"/>
      <c r="I19" s="4"/>
      <c r="J19" s="4"/>
      <c r="K19" s="4"/>
      <c r="L19" s="4" t="str">
        <f>T(B$8)</f>
        <v>TV Ochsenbach 2</v>
      </c>
      <c r="M19" s="166"/>
      <c r="N19" s="167" t="s">
        <v>69</v>
      </c>
      <c r="O19" s="166"/>
      <c r="P19" s="2"/>
      <c r="Q19" s="2" t="str">
        <f>IF(M19="","0",IF(M19=O19,"1",IF(M19&gt;O19,"2","0")))</f>
        <v>0</v>
      </c>
      <c r="R19" s="119" t="s">
        <v>69</v>
      </c>
      <c r="S19" s="2" t="str">
        <f>IF(O19="","0",IF(M19=O19,"1",IF(M19&lt;O19,"2","0")))</f>
        <v>0</v>
      </c>
    </row>
    <row r="20" spans="1:19" s="118" customFormat="1" ht="12" customHeight="1">
      <c r="A20" s="161"/>
      <c r="B20" s="4" t="str">
        <f>T(B$5)</f>
        <v>TSV Grafenau 1</v>
      </c>
      <c r="C20" s="165" t="s">
        <v>69</v>
      </c>
      <c r="D20" s="4" t="str">
        <f>T(B$6)</f>
        <v>TSV Grafenau 2</v>
      </c>
      <c r="E20" s="4"/>
      <c r="F20" s="4"/>
      <c r="G20" s="4"/>
      <c r="H20" s="4"/>
      <c r="I20" s="4"/>
      <c r="J20" s="4"/>
      <c r="K20" s="4"/>
      <c r="L20" s="4" t="str">
        <f>B$7</f>
        <v>TV Ochsenbach 1</v>
      </c>
      <c r="M20" s="166"/>
      <c r="N20" s="167" t="s">
        <v>69</v>
      </c>
      <c r="O20" s="166"/>
      <c r="P20" s="2"/>
      <c r="Q20" s="2" t="str">
        <f>IF(M20="","0",IF(M20=O20,"1",IF(M20&gt;O20,"2","0")))</f>
        <v>0</v>
      </c>
      <c r="R20" s="119" t="s">
        <v>69</v>
      </c>
      <c r="S20" s="2" t="str">
        <f>IF(O20="","0",IF(M20=O20,"1",IF(M20&lt;O20,"2","0")))</f>
        <v>0</v>
      </c>
    </row>
    <row r="21" spans="1:19" s="118" customFormat="1" ht="12" customHeight="1">
      <c r="A21" s="161"/>
      <c r="C21" s="165"/>
      <c r="M21" s="166"/>
      <c r="N21" s="167"/>
      <c r="O21" s="166"/>
      <c r="Q21" s="2"/>
      <c r="S21" s="2"/>
    </row>
    <row r="22" spans="1:19" s="118" customFormat="1" ht="12" customHeight="1">
      <c r="A22" s="161"/>
      <c r="B22" s="4" t="str">
        <f>T(B$7)</f>
        <v>TV Ochsenbach 1</v>
      </c>
      <c r="C22" s="165" t="s">
        <v>69</v>
      </c>
      <c r="D22" s="4" t="str">
        <f>T(B$8)</f>
        <v>TV Ochsenbach 2</v>
      </c>
      <c r="E22" s="4"/>
      <c r="F22" s="4"/>
      <c r="G22" s="4"/>
      <c r="H22" s="4"/>
      <c r="I22" s="4"/>
      <c r="J22" s="4"/>
      <c r="K22" s="4"/>
      <c r="L22" s="4" t="str">
        <f>T(B$6)</f>
        <v>TSV Grafenau 2</v>
      </c>
      <c r="M22" s="166"/>
      <c r="N22" s="167" t="s">
        <v>69</v>
      </c>
      <c r="O22" s="166"/>
      <c r="P22" s="2"/>
      <c r="Q22" s="2" t="str">
        <f>IF(M22="","0",IF(M22=O22,"1",IF(M22&gt;O22,"2","0")))</f>
        <v>0</v>
      </c>
      <c r="R22" s="119" t="s">
        <v>69</v>
      </c>
      <c r="S22" s="2" t="str">
        <f>IF(O22="","0",IF(M22=O22,"1",IF(M22&lt;O22,"2","0")))</f>
        <v>0</v>
      </c>
    </row>
    <row r="23" spans="1:19" s="118" customFormat="1" ht="12" customHeight="1">
      <c r="A23"/>
      <c r="B23" s="4" t="str">
        <f>T(B$3)</f>
        <v>TV Unterhaugstett 3</v>
      </c>
      <c r="C23" s="165" t="s">
        <v>69</v>
      </c>
      <c r="D23" s="4" t="str">
        <f>T(B$5)</f>
        <v>TSV Grafenau 1</v>
      </c>
      <c r="E23" s="4"/>
      <c r="F23" s="4"/>
      <c r="G23" s="4"/>
      <c r="H23" s="4"/>
      <c r="I23" s="4"/>
      <c r="J23" s="4"/>
      <c r="K23" s="4"/>
      <c r="L23" s="4" t="str">
        <f>B$4</f>
        <v>TSV Calw</v>
      </c>
      <c r="M23" s="166"/>
      <c r="N23" s="167" t="s">
        <v>69</v>
      </c>
      <c r="O23" s="166"/>
      <c r="P23" s="2"/>
      <c r="Q23" s="2" t="str">
        <f>IF(M23="","0",IF(M23=O23,"1",IF(M23&gt;O23,"2","0")))</f>
        <v>0</v>
      </c>
      <c r="R23" s="119" t="s">
        <v>69</v>
      </c>
      <c r="S23" s="2" t="str">
        <f>IF(O23="","0",IF(M23=O23,"1",IF(M23&lt;O23,"2","0")))</f>
        <v>0</v>
      </c>
    </row>
    <row r="24" spans="1:19" s="118" customFormat="1" ht="12" customHeight="1">
      <c r="A24"/>
      <c r="B24" s="4"/>
      <c r="C24" s="165"/>
      <c r="D24" s="4"/>
      <c r="E24" s="4"/>
      <c r="F24" s="4"/>
      <c r="G24" s="4"/>
      <c r="H24" s="4"/>
      <c r="I24" s="4"/>
      <c r="J24" s="4"/>
      <c r="K24" s="4"/>
      <c r="L24" s="4"/>
      <c r="M24" s="166"/>
      <c r="N24" s="167"/>
      <c r="O24" s="166"/>
      <c r="P24" s="2"/>
      <c r="Q24" s="2"/>
      <c r="R24" s="119"/>
      <c r="S24" s="2"/>
    </row>
    <row r="25" spans="1:19" s="118" customFormat="1" ht="12" customHeight="1">
      <c r="A25" s="161"/>
      <c r="B25" s="4" t="str">
        <f>T(B$8)</f>
        <v>TV Ochsenbach 2</v>
      </c>
      <c r="C25" s="165" t="s">
        <v>69</v>
      </c>
      <c r="D25" s="4" t="str">
        <f>T(B$6)</f>
        <v>TSV Grafenau 2</v>
      </c>
      <c r="E25" s="4"/>
      <c r="F25" s="4"/>
      <c r="G25" s="4"/>
      <c r="H25" s="4"/>
      <c r="I25" s="4"/>
      <c r="J25" s="4"/>
      <c r="K25" s="4"/>
      <c r="L25" s="4" t="str">
        <f>T(B$5)</f>
        <v>TSV Grafenau 1</v>
      </c>
      <c r="M25" s="166"/>
      <c r="N25" s="167" t="s">
        <v>69</v>
      </c>
      <c r="O25" s="166"/>
      <c r="P25" s="2"/>
      <c r="Q25" s="2" t="str">
        <f>IF(M25="","0",IF(M25=O25,"1",IF(M25&gt;O25,"2","0")))</f>
        <v>0</v>
      </c>
      <c r="R25" s="119" t="s">
        <v>69</v>
      </c>
      <c r="S25" s="2" t="str">
        <f>IF(O25="","0",IF(M25=O25,"1",IF(M25&lt;O25,"2","0")))</f>
        <v>0</v>
      </c>
    </row>
    <row r="26" spans="1:19" s="118" customFormat="1" ht="12" customHeight="1">
      <c r="A26" s="161"/>
      <c r="B26" s="4" t="str">
        <f>T(B$4)</f>
        <v>TSV Calw</v>
      </c>
      <c r="C26" s="165" t="s">
        <v>69</v>
      </c>
      <c r="D26" s="4" t="str">
        <f>T(B$7)</f>
        <v>TV Ochsenbach 1</v>
      </c>
      <c r="E26" s="4"/>
      <c r="F26" s="4"/>
      <c r="G26" s="4"/>
      <c r="H26" s="4"/>
      <c r="I26" s="4"/>
      <c r="J26" s="4"/>
      <c r="K26" s="4"/>
      <c r="L26" s="4" t="str">
        <f>B$3</f>
        <v>TV Unterhaugstett 3</v>
      </c>
      <c r="M26" s="166"/>
      <c r="N26" s="167" t="s">
        <v>69</v>
      </c>
      <c r="O26" s="166"/>
      <c r="P26" s="2"/>
      <c r="Q26" s="2" t="str">
        <f>IF(M26="","0",IF(M26=O26,"1",IF(M26&gt;O26,"2","0")))</f>
        <v>0</v>
      </c>
      <c r="R26" s="119" t="s">
        <v>69</v>
      </c>
      <c r="S26" s="2" t="str">
        <f>IF(O26="","0",IF(M26=O26,"1",IF(M26&lt;O26,"2","0")))</f>
        <v>0</v>
      </c>
    </row>
    <row r="27" spans="1:19" s="118" customFormat="1" ht="12" customHeight="1">
      <c r="A27"/>
      <c r="B27"/>
      <c r="C27" s="165"/>
      <c r="D27"/>
      <c r="E27"/>
      <c r="F27"/>
      <c r="G27"/>
      <c r="H27"/>
      <c r="I27"/>
      <c r="J27"/>
      <c r="K27"/>
      <c r="L27"/>
      <c r="M27" s="166"/>
      <c r="N27" s="167"/>
      <c r="O27" s="166"/>
      <c r="P27"/>
      <c r="Q27" s="2"/>
      <c r="R27"/>
      <c r="S27" s="2"/>
    </row>
    <row r="28" spans="1:19" s="118" customFormat="1" ht="12" customHeight="1">
      <c r="A28" s="161"/>
      <c r="B28" s="118" t="str">
        <f>T(B$8)</f>
        <v>TV Ochsenbach 2</v>
      </c>
      <c r="C28" s="165" t="s">
        <v>69</v>
      </c>
      <c r="D28" s="118" t="str">
        <f>T(B$3)</f>
        <v>TV Unterhaugstett 3</v>
      </c>
      <c r="L28" s="118" t="str">
        <f>T(B$7)</f>
        <v>TV Ochsenbach 1</v>
      </c>
      <c r="M28" s="166"/>
      <c r="N28" s="167" t="s">
        <v>69</v>
      </c>
      <c r="O28" s="166"/>
      <c r="P28" s="3"/>
      <c r="Q28" s="2" t="str">
        <f>IF(M28="","0",IF(M28=O28,"1",IF(M28&gt;O28,"2","0")))</f>
        <v>0</v>
      </c>
      <c r="R28" s="119" t="s">
        <v>69</v>
      </c>
      <c r="S28" s="2" t="str">
        <f>IF(O28="","0",IF(M28=O28,"1",IF(M28&lt;O28,"2","0")))</f>
        <v>0</v>
      </c>
    </row>
    <row r="29" spans="1:19" s="118" customFormat="1" ht="12" customHeight="1">
      <c r="A29" s="161"/>
      <c r="B29" s="4" t="str">
        <f>T(B$4)</f>
        <v>TSV Calw</v>
      </c>
      <c r="C29" s="165" t="s">
        <v>69</v>
      </c>
      <c r="D29" s="4" t="str">
        <f>T(B$5)</f>
        <v>TSV Grafenau 1</v>
      </c>
      <c r="E29" s="4"/>
      <c r="F29" s="4"/>
      <c r="G29" s="4"/>
      <c r="H29" s="4"/>
      <c r="I29" s="4"/>
      <c r="J29" s="4"/>
      <c r="K29" s="4"/>
      <c r="L29" s="4" t="str">
        <f>B$6</f>
        <v>TSV Grafenau 2</v>
      </c>
      <c r="M29" s="166"/>
      <c r="N29" s="167" t="s">
        <v>69</v>
      </c>
      <c r="O29" s="166"/>
      <c r="P29" s="2"/>
      <c r="Q29" s="2" t="str">
        <f>IF(M29="","0",IF(M29=O29,"1",IF(M29&gt;O29,"2","0")))</f>
        <v>0</v>
      </c>
      <c r="R29" s="119" t="s">
        <v>69</v>
      </c>
      <c r="S29" s="2" t="str">
        <f>IF(O29="","0",IF(M29=O29,"1",IF(M29&lt;O29,"2","0")))</f>
        <v>0</v>
      </c>
    </row>
    <row r="30" spans="1:19" s="118" customFormat="1" ht="12" customHeight="1">
      <c r="A30" s="161"/>
      <c r="C30" s="165"/>
      <c r="M30" s="166"/>
      <c r="N30" s="167"/>
      <c r="O30" s="166"/>
      <c r="Q30" s="2"/>
      <c r="S30" s="2"/>
    </row>
    <row r="31" spans="1:19" s="118" customFormat="1" ht="12" customHeight="1">
      <c r="A31" s="119"/>
      <c r="B31" s="118" t="str">
        <f>T(B$6)</f>
        <v>TSV Grafenau 2</v>
      </c>
      <c r="C31" s="165" t="s">
        <v>69</v>
      </c>
      <c r="D31" s="118" t="str">
        <f>T(B$7)</f>
        <v>TV Ochsenbach 1</v>
      </c>
      <c r="L31" s="118" t="str">
        <f>T(B$4)</f>
        <v>TSV Calw</v>
      </c>
      <c r="M31" s="166"/>
      <c r="N31" s="167" t="s">
        <v>69</v>
      </c>
      <c r="O31" s="166"/>
      <c r="P31" s="2"/>
      <c r="Q31" s="2" t="str">
        <f>IF(M31="","0",IF(M31=O31,"1",IF(M31&gt;O31,"2","0")))</f>
        <v>0</v>
      </c>
      <c r="R31" s="119" t="s">
        <v>69</v>
      </c>
      <c r="S31" s="2" t="str">
        <f>IF(O31="","0",IF(M31=O31,"1",IF(M31&lt;O31,"2","0")))</f>
        <v>0</v>
      </c>
    </row>
    <row r="32" spans="1:19" s="118" customFormat="1" ht="12" customHeight="1">
      <c r="A32" s="161"/>
      <c r="B32" s="4" t="str">
        <f>T(B$5)</f>
        <v>TSV Grafenau 1</v>
      </c>
      <c r="C32" s="165" t="s">
        <v>69</v>
      </c>
      <c r="D32" s="4" t="str">
        <f>T(B$8)</f>
        <v>TV Ochsenbach 2</v>
      </c>
      <c r="E32" s="4"/>
      <c r="F32" s="4"/>
      <c r="G32" s="4"/>
      <c r="H32" s="4"/>
      <c r="I32" s="4"/>
      <c r="J32" s="4"/>
      <c r="K32" s="4"/>
      <c r="L32" s="4" t="str">
        <f>B$3</f>
        <v>TV Unterhaugstett 3</v>
      </c>
      <c r="M32" s="166"/>
      <c r="N32" s="167" t="s">
        <v>69</v>
      </c>
      <c r="O32" s="166"/>
      <c r="P32" s="2"/>
      <c r="Q32" s="2" t="str">
        <f>IF(M32="","0",IF(M32=O32,"1",IF(M32&gt;O32,"2","0")))</f>
        <v>0</v>
      </c>
      <c r="R32" s="119" t="s">
        <v>69</v>
      </c>
      <c r="S32" s="2" t="str">
        <f>IF(O32="","0",IF(M32=O32,"1",IF(M32&lt;O32,"2","0")))</f>
        <v>0</v>
      </c>
    </row>
    <row r="33" spans="1:19" s="118" customFormat="1" ht="12" customHeight="1">
      <c r="A33" s="161"/>
      <c r="B33" s="4"/>
      <c r="C33" s="165"/>
      <c r="D33" s="4"/>
      <c r="E33" s="4"/>
      <c r="F33" s="4"/>
      <c r="G33" s="4"/>
      <c r="H33" s="4"/>
      <c r="I33" s="4"/>
      <c r="J33" s="4"/>
      <c r="K33" s="4"/>
      <c r="L33" s="4"/>
      <c r="M33" s="166"/>
      <c r="N33" s="167"/>
      <c r="O33" s="166"/>
      <c r="P33" s="2"/>
      <c r="Q33" s="2"/>
      <c r="R33" s="119"/>
      <c r="S33" s="2"/>
    </row>
    <row r="34" spans="1:19" s="118" customFormat="1" ht="12" customHeight="1">
      <c r="A34" s="161"/>
      <c r="B34" s="4" t="str">
        <f>T(B$7)</f>
        <v>TV Ochsenbach 1</v>
      </c>
      <c r="C34" s="165" t="s">
        <v>69</v>
      </c>
      <c r="D34" s="4" t="str">
        <f>T(B$3)</f>
        <v>TV Unterhaugstett 3</v>
      </c>
      <c r="E34" s="4"/>
      <c r="F34" s="4"/>
      <c r="G34" s="4"/>
      <c r="H34" s="4"/>
      <c r="I34" s="4"/>
      <c r="J34" s="4"/>
      <c r="K34" s="4"/>
      <c r="L34" s="4" t="str">
        <f>T(B$5)</f>
        <v>TSV Grafenau 1</v>
      </c>
      <c r="M34" s="166"/>
      <c r="N34" s="167" t="s">
        <v>69</v>
      </c>
      <c r="O34" s="166"/>
      <c r="P34" s="2"/>
      <c r="Q34" s="2" t="str">
        <f>IF(M34="","0",IF(M34=O34,"1",IF(M34&gt;O34,"2","0")))</f>
        <v>0</v>
      </c>
      <c r="R34" s="119" t="s">
        <v>69</v>
      </c>
      <c r="S34" s="2" t="str">
        <f>IF(O34="","0",IF(M34=O34,"1",IF(M34&lt;O34,"2","0")))</f>
        <v>0</v>
      </c>
    </row>
    <row r="35" spans="1:19" s="118" customFormat="1" ht="12" customHeight="1">
      <c r="A35" s="161"/>
      <c r="B35" s="118" t="str">
        <f>T(B$6)</f>
        <v>TSV Grafenau 2</v>
      </c>
      <c r="C35" s="165" t="s">
        <v>69</v>
      </c>
      <c r="D35" s="118" t="str">
        <f>T(B$4)</f>
        <v>TSV Calw</v>
      </c>
      <c r="L35" s="118" t="str">
        <f>T(B$8)</f>
        <v>TV Ochsenbach 2</v>
      </c>
      <c r="M35" s="166"/>
      <c r="N35" s="167" t="s">
        <v>69</v>
      </c>
      <c r="O35" s="166"/>
      <c r="P35" s="119"/>
      <c r="Q35" s="2" t="str">
        <f>IF(M35="","0",IF(M35=O35,"1",IF(M35&gt;O35,"2","0")))</f>
        <v>0</v>
      </c>
      <c r="R35" s="119" t="s">
        <v>69</v>
      </c>
      <c r="S35" s="2" t="str">
        <f>IF(O35="","0",IF(M35=O35,"1",IF(M35&lt;O35,"2","0")))</f>
        <v>0</v>
      </c>
    </row>
    <row r="36" spans="1:19" s="118" customFormat="1" ht="12" customHeight="1">
      <c r="A36"/>
      <c r="B36"/>
      <c r="C36" s="165"/>
      <c r="D36"/>
      <c r="E36"/>
      <c r="F36"/>
      <c r="G36"/>
      <c r="H36"/>
      <c r="I36"/>
      <c r="J36"/>
      <c r="K36"/>
      <c r="L36"/>
      <c r="M36" s="166"/>
      <c r="N36" s="167"/>
      <c r="O36" s="166"/>
      <c r="P36"/>
      <c r="Q36" s="2"/>
      <c r="R36"/>
      <c r="S36" s="2"/>
    </row>
    <row r="37" spans="1:19" s="118" customFormat="1" ht="12" customHeight="1">
      <c r="A37" s="161"/>
      <c r="B37" s="118" t="str">
        <f>T(B$7)</f>
        <v>TV Ochsenbach 1</v>
      </c>
      <c r="C37" s="165" t="s">
        <v>69</v>
      </c>
      <c r="D37" s="118" t="str">
        <f>T(B$5)</f>
        <v>TSV Grafenau 1</v>
      </c>
      <c r="L37" s="118" t="str">
        <f>T(B$3)</f>
        <v>TV Unterhaugstett 3</v>
      </c>
      <c r="M37" s="166"/>
      <c r="N37" s="167" t="s">
        <v>69</v>
      </c>
      <c r="O37" s="166"/>
      <c r="P37" s="3"/>
      <c r="Q37" s="2" t="str">
        <f>IF(M37="","0",IF(M37=O37,"1",IF(M37&gt;O37,"2","0")))</f>
        <v>0</v>
      </c>
      <c r="R37" s="119" t="s">
        <v>69</v>
      </c>
      <c r="S37" s="2" t="str">
        <f>IF(O37="","0",IF(M37=O37,"1",IF(M37&lt;O37,"2","0")))</f>
        <v>0</v>
      </c>
    </row>
    <row r="38" spans="1:19" s="118" customFormat="1" ht="12" customHeight="1">
      <c r="A38" s="161"/>
      <c r="B38" s="118" t="str">
        <f>T(B$4)</f>
        <v>TSV Calw</v>
      </c>
      <c r="C38" s="165" t="s">
        <v>69</v>
      </c>
      <c r="D38" s="118" t="str">
        <f>T(B$8)</f>
        <v>TV Ochsenbach 2</v>
      </c>
      <c r="L38" s="118" t="str">
        <f>B$6</f>
        <v>TSV Grafenau 2</v>
      </c>
      <c r="M38" s="166"/>
      <c r="N38" s="167" t="s">
        <v>69</v>
      </c>
      <c r="O38" s="166"/>
      <c r="P38" s="2"/>
      <c r="Q38" s="2" t="str">
        <f>IF(M38="","0",IF(M38=O38,"1",IF(M38&gt;O38,"2","0")))</f>
        <v>0</v>
      </c>
      <c r="R38" s="119" t="s">
        <v>69</v>
      </c>
      <c r="S38" s="2" t="str">
        <f>IF(O38="","0",IF(M38=O38,"1",IF(M38&lt;O38,"2","0")))</f>
        <v>0</v>
      </c>
    </row>
    <row r="39" spans="1:19" s="118" customFormat="1" ht="12" customHeight="1">
      <c r="A39" s="161"/>
      <c r="C39" s="165"/>
      <c r="M39" s="166"/>
      <c r="N39" s="167"/>
      <c r="O39" s="166"/>
      <c r="Q39" s="2"/>
      <c r="S39" s="2"/>
    </row>
    <row r="40" spans="1:19" s="118" customFormat="1" ht="12" customHeight="1">
      <c r="A40" s="161"/>
      <c r="B40" s="4" t="str">
        <f>T(B$6)</f>
        <v>TSV Grafenau 2</v>
      </c>
      <c r="C40" s="165" t="s">
        <v>69</v>
      </c>
      <c r="D40" s="4" t="str">
        <f>T(B$3)</f>
        <v>TV Unterhaugstett 3</v>
      </c>
      <c r="E40" s="4"/>
      <c r="F40" s="4"/>
      <c r="G40" s="4"/>
      <c r="H40" s="4"/>
      <c r="I40" s="4"/>
      <c r="J40" s="4"/>
      <c r="K40" s="4"/>
      <c r="L40" s="4" t="str">
        <f>T(B$4)</f>
        <v>TSV Calw</v>
      </c>
      <c r="M40" s="166"/>
      <c r="N40" s="167" t="s">
        <v>69</v>
      </c>
      <c r="O40" s="166"/>
      <c r="P40" s="2"/>
      <c r="Q40" s="2" t="str">
        <f>IF(M40="","0",IF(M40=O40,"1",IF(M40&gt;O40,"2","0")))</f>
        <v>0</v>
      </c>
      <c r="R40" s="119" t="s">
        <v>69</v>
      </c>
      <c r="S40" s="2" t="str">
        <f>IF(O40="","0",IF(M40=O40,"1",IF(M40&lt;O40,"2","0")))</f>
        <v>0</v>
      </c>
    </row>
    <row r="41" spans="1:19" s="118" customFormat="1" ht="12" customHeight="1">
      <c r="A41" s="161"/>
      <c r="B41" s="4"/>
      <c r="C41" s="165"/>
      <c r="D41" s="4"/>
      <c r="E41" s="4"/>
      <c r="F41" s="4"/>
      <c r="G41" s="4"/>
      <c r="H41" s="4"/>
      <c r="I41" s="4"/>
      <c r="J41" s="4"/>
      <c r="K41" s="4"/>
      <c r="L41" s="4"/>
      <c r="M41" s="2"/>
      <c r="N41" s="2"/>
      <c r="O41" s="2"/>
      <c r="P41" s="2"/>
      <c r="Q41" s="2"/>
      <c r="R41" s="119"/>
      <c r="S41" s="2"/>
    </row>
    <row r="42" spans="1:19" s="121" customFormat="1" ht="12.75">
      <c r="A42" s="126" t="s">
        <v>70</v>
      </c>
      <c r="B42" s="178">
        <v>41480</v>
      </c>
      <c r="C42" s="160"/>
      <c r="M42" s="3"/>
      <c r="N42" s="3"/>
      <c r="O42" s="3"/>
      <c r="P42" s="3"/>
      <c r="Q42" s="3"/>
      <c r="R42" s="3"/>
      <c r="S42" s="3"/>
    </row>
    <row r="43" spans="1:19" s="121" customFormat="1" ht="12.75">
      <c r="A43" s="126" t="s">
        <v>71</v>
      </c>
      <c r="B43" s="169" t="s">
        <v>94</v>
      </c>
      <c r="C43" s="160"/>
      <c r="M43" s="3"/>
      <c r="N43" s="3"/>
      <c r="O43" s="3"/>
      <c r="P43" s="3"/>
      <c r="Q43" s="3"/>
      <c r="R43" s="3"/>
      <c r="S43" s="3"/>
    </row>
    <row r="44" spans="1:19" s="121" customFormat="1" ht="15.75">
      <c r="A44" s="126" t="s">
        <v>73</v>
      </c>
      <c r="B44" s="121" t="s">
        <v>74</v>
      </c>
      <c r="C44" s="155"/>
      <c r="M44" s="3"/>
      <c r="N44" s="3"/>
      <c r="O44" s="3"/>
      <c r="P44" s="3"/>
      <c r="Q44" s="3"/>
      <c r="R44" s="3"/>
      <c r="S44" s="3"/>
    </row>
    <row r="45" spans="1:19" s="121" customFormat="1" ht="12.75">
      <c r="A45" s="126" t="s">
        <v>75</v>
      </c>
      <c r="B45" s="41" t="s">
        <v>95</v>
      </c>
      <c r="C45" s="158"/>
      <c r="M45" s="3"/>
      <c r="N45" s="3"/>
      <c r="O45" s="3"/>
      <c r="P45" s="3"/>
      <c r="Q45" s="3"/>
      <c r="R45" s="3"/>
      <c r="S45" s="3"/>
    </row>
    <row r="46" spans="1:19" s="121" customFormat="1" ht="12.75">
      <c r="A46" s="126"/>
      <c r="B46" s="121" t="s">
        <v>10</v>
      </c>
      <c r="C46" s="160"/>
      <c r="M46" s="3"/>
      <c r="N46" s="3"/>
      <c r="O46" s="3"/>
      <c r="P46" s="3"/>
      <c r="Q46" s="3"/>
      <c r="R46" s="3"/>
      <c r="S46" s="3"/>
    </row>
    <row r="47" spans="1:19" s="121" customFormat="1" ht="12.75">
      <c r="A47" s="126"/>
      <c r="C47" s="160"/>
      <c r="M47" s="3"/>
      <c r="N47" s="3"/>
      <c r="O47" s="3"/>
      <c r="P47" s="3"/>
      <c r="Q47" s="3"/>
      <c r="R47" s="3"/>
      <c r="S47" s="3"/>
    </row>
    <row r="48" spans="1:20" s="121" customFormat="1" ht="12.75">
      <c r="A48" s="162" t="s">
        <v>77</v>
      </c>
      <c r="B48" s="3" t="s">
        <v>78</v>
      </c>
      <c r="C48" s="160"/>
      <c r="D48" s="121" t="s">
        <v>79</v>
      </c>
      <c r="E48" s="3"/>
      <c r="F48" s="3"/>
      <c r="G48" s="3"/>
      <c r="H48" s="3"/>
      <c r="I48" s="3"/>
      <c r="J48" s="3"/>
      <c r="K48" s="3"/>
      <c r="L48" s="3" t="s">
        <v>80</v>
      </c>
      <c r="M48"/>
      <c r="N48" s="3" t="s">
        <v>81</v>
      </c>
      <c r="O48" s="3"/>
      <c r="P48" s="2"/>
      <c r="Q48" s="3"/>
      <c r="R48" s="3" t="s">
        <v>67</v>
      </c>
      <c r="S48" s="3"/>
      <c r="T48" s="118"/>
    </row>
    <row r="49" spans="1:20" s="121" customFormat="1" ht="12.75">
      <c r="A49" s="161"/>
      <c r="B49" s="3"/>
      <c r="C49" s="160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118"/>
    </row>
    <row r="50" spans="1:20" s="121" customFormat="1" ht="12.75">
      <c r="A50" s="161" t="str">
        <f>T(B44)</f>
        <v>10:00 Uhr</v>
      </c>
      <c r="B50" s="4" t="str">
        <f>T(B$3)</f>
        <v>TV Unterhaugstett 3</v>
      </c>
      <c r="C50" s="165" t="s">
        <v>69</v>
      </c>
      <c r="D50" s="4" t="str">
        <f>T(B$4)</f>
        <v>TSV Calw</v>
      </c>
      <c r="E50" s="4"/>
      <c r="F50" s="4"/>
      <c r="G50" s="4"/>
      <c r="H50" s="4"/>
      <c r="I50" s="4"/>
      <c r="J50" s="4"/>
      <c r="K50" s="4"/>
      <c r="L50" s="4" t="str">
        <f>T(B$8)</f>
        <v>TV Ochsenbach 2</v>
      </c>
      <c r="M50" s="170"/>
      <c r="N50" s="2" t="s">
        <v>69</v>
      </c>
      <c r="O50" s="170"/>
      <c r="P50" s="2"/>
      <c r="Q50" s="2" t="str">
        <f>IF(M50="","0",IF(M50=O50,"1",IF(M50&gt;O50,"2","0")))</f>
        <v>0</v>
      </c>
      <c r="R50" s="119" t="s">
        <v>69</v>
      </c>
      <c r="S50" s="2" t="str">
        <f>IF(O50="","0",IF(M50=O50,"1",IF(M50&lt;O50,"2","0")))</f>
        <v>0</v>
      </c>
      <c r="T50" s="118"/>
    </row>
    <row r="51" spans="1:20" s="121" customFormat="1" ht="12.75">
      <c r="A51" s="161"/>
      <c r="B51" s="4" t="str">
        <f>T(B$5)</f>
        <v>TSV Grafenau 1</v>
      </c>
      <c r="C51" s="165" t="s">
        <v>69</v>
      </c>
      <c r="D51" s="4" t="str">
        <f>T(B$6)</f>
        <v>TSV Grafenau 2</v>
      </c>
      <c r="E51" s="4"/>
      <c r="F51" s="4"/>
      <c r="G51" s="4"/>
      <c r="H51" s="4"/>
      <c r="I51" s="4"/>
      <c r="J51" s="4"/>
      <c r="K51" s="4"/>
      <c r="L51" s="4" t="str">
        <f>B$7</f>
        <v>TV Ochsenbach 1</v>
      </c>
      <c r="M51" s="170"/>
      <c r="N51" s="2" t="s">
        <v>69</v>
      </c>
      <c r="O51" s="170"/>
      <c r="P51" s="2"/>
      <c r="Q51" s="2" t="str">
        <f>IF(M51="","0",IF(M51=O51,"1",IF(M51&gt;O51,"2","0")))</f>
        <v>0</v>
      </c>
      <c r="R51" s="119" t="s">
        <v>69</v>
      </c>
      <c r="S51" s="2" t="str">
        <f>IF(O51="","0",IF(M51=O51,"1",IF(M51&lt;O51,"2","0")))</f>
        <v>0</v>
      </c>
      <c r="T51" s="118"/>
    </row>
    <row r="52" spans="1:20" s="121" customFormat="1" ht="12.75">
      <c r="A52" s="161"/>
      <c r="B52" s="118"/>
      <c r="C52" s="165"/>
      <c r="D52" s="118"/>
      <c r="E52" s="118"/>
      <c r="F52" s="118"/>
      <c r="G52" s="118"/>
      <c r="H52" s="118"/>
      <c r="I52" s="118"/>
      <c r="J52" s="118"/>
      <c r="K52" s="118"/>
      <c r="L52" s="118"/>
      <c r="M52" s="171"/>
      <c r="N52" s="118"/>
      <c r="O52" s="171"/>
      <c r="P52" s="118"/>
      <c r="Q52" s="2"/>
      <c r="R52" s="118"/>
      <c r="S52" s="2"/>
      <c r="T52" s="118"/>
    </row>
    <row r="53" spans="1:20" s="121" customFormat="1" ht="12.75">
      <c r="A53" s="161"/>
      <c r="B53" s="4" t="str">
        <f>T(B$7)</f>
        <v>TV Ochsenbach 1</v>
      </c>
      <c r="C53" s="165" t="s">
        <v>69</v>
      </c>
      <c r="D53" s="4" t="str">
        <f>T(B$8)</f>
        <v>TV Ochsenbach 2</v>
      </c>
      <c r="E53" s="4"/>
      <c r="F53" s="4"/>
      <c r="G53" s="4"/>
      <c r="H53" s="4"/>
      <c r="I53" s="4"/>
      <c r="J53" s="4"/>
      <c r="K53" s="4"/>
      <c r="L53" s="4" t="str">
        <f>T(B$6)</f>
        <v>TSV Grafenau 2</v>
      </c>
      <c r="M53" s="170"/>
      <c r="N53" s="2" t="s">
        <v>69</v>
      </c>
      <c r="O53" s="170"/>
      <c r="P53" s="2"/>
      <c r="Q53" s="2" t="str">
        <f>IF(M53="","0",IF(M53=O53,"1",IF(M53&gt;O53,"2","0")))</f>
        <v>0</v>
      </c>
      <c r="R53" s="119" t="s">
        <v>69</v>
      </c>
      <c r="S53" s="2" t="str">
        <f>IF(O53="","0",IF(M53=O53,"1",IF(M53&lt;O53,"2","0")))</f>
        <v>0</v>
      </c>
      <c r="T53" s="118"/>
    </row>
    <row r="54" spans="1:20" s="121" customFormat="1" ht="12.75">
      <c r="A54"/>
      <c r="B54" s="4" t="str">
        <f>T(B$3)</f>
        <v>TV Unterhaugstett 3</v>
      </c>
      <c r="C54" s="165" t="s">
        <v>69</v>
      </c>
      <c r="D54" s="4" t="str">
        <f>T(B$5)</f>
        <v>TSV Grafenau 1</v>
      </c>
      <c r="E54" s="4"/>
      <c r="F54" s="4"/>
      <c r="G54" s="4"/>
      <c r="H54" s="4"/>
      <c r="I54" s="4"/>
      <c r="J54" s="4"/>
      <c r="K54" s="4"/>
      <c r="L54" s="4" t="str">
        <f>B$4</f>
        <v>TSV Calw</v>
      </c>
      <c r="M54" s="170"/>
      <c r="N54" s="2" t="s">
        <v>69</v>
      </c>
      <c r="O54" s="170"/>
      <c r="P54" s="2"/>
      <c r="Q54" s="2" t="str">
        <f>IF(M54="","0",IF(M54=O54,"1",IF(M54&gt;O54,"2","0")))</f>
        <v>0</v>
      </c>
      <c r="R54" s="119" t="s">
        <v>69</v>
      </c>
      <c r="S54" s="2" t="str">
        <f>IF(O54="","0",IF(M54=O54,"1",IF(M54&lt;O54,"2","0")))</f>
        <v>0</v>
      </c>
      <c r="T54" s="118"/>
    </row>
    <row r="55" spans="1:20" s="172" customFormat="1" ht="12.75">
      <c r="A55"/>
      <c r="B55" s="4"/>
      <c r="C55" s="165"/>
      <c r="D55" s="4"/>
      <c r="E55" s="4"/>
      <c r="F55" s="4"/>
      <c r="G55" s="4"/>
      <c r="H55" s="4"/>
      <c r="I55" s="4"/>
      <c r="J55" s="4"/>
      <c r="K55" s="4"/>
      <c r="L55" s="4"/>
      <c r="M55" s="170"/>
      <c r="N55" s="2"/>
      <c r="O55" s="170"/>
      <c r="P55" s="2"/>
      <c r="Q55" s="2"/>
      <c r="R55" s="119"/>
      <c r="S55" s="2"/>
      <c r="T55" s="118"/>
    </row>
    <row r="56" spans="1:20" s="172" customFormat="1" ht="12.75">
      <c r="A56" s="161"/>
      <c r="B56" s="4" t="str">
        <f>T(B$8)</f>
        <v>TV Ochsenbach 2</v>
      </c>
      <c r="C56" s="165" t="s">
        <v>69</v>
      </c>
      <c r="D56" s="4" t="str">
        <f>T(B$6)</f>
        <v>TSV Grafenau 2</v>
      </c>
      <c r="E56" s="4"/>
      <c r="F56" s="4"/>
      <c r="G56" s="4"/>
      <c r="H56" s="4"/>
      <c r="I56" s="4"/>
      <c r="J56" s="4"/>
      <c r="K56" s="4"/>
      <c r="L56" s="4" t="str">
        <f>T(B$5)</f>
        <v>TSV Grafenau 1</v>
      </c>
      <c r="M56" s="170"/>
      <c r="N56" s="2" t="s">
        <v>69</v>
      </c>
      <c r="O56" s="170"/>
      <c r="P56" s="2"/>
      <c r="Q56" s="2" t="str">
        <f>IF(M56="","0",IF(M56=O56,"1",IF(M56&gt;O56,"2","0")))</f>
        <v>0</v>
      </c>
      <c r="R56" s="119" t="s">
        <v>69</v>
      </c>
      <c r="S56" s="2" t="str">
        <f>IF(O56="","0",IF(M56=O56,"1",IF(M56&lt;O56,"2","0")))</f>
        <v>0</v>
      </c>
      <c r="T56" s="118"/>
    </row>
    <row r="57" spans="1:20" s="172" customFormat="1" ht="12.75">
      <c r="A57" s="161"/>
      <c r="B57" s="4" t="str">
        <f>T(B$4)</f>
        <v>TSV Calw</v>
      </c>
      <c r="C57" s="165" t="s">
        <v>69</v>
      </c>
      <c r="D57" s="4" t="str">
        <f>T(B$7)</f>
        <v>TV Ochsenbach 1</v>
      </c>
      <c r="E57" s="4"/>
      <c r="F57" s="4"/>
      <c r="G57" s="4"/>
      <c r="H57" s="4"/>
      <c r="I57" s="4"/>
      <c r="J57" s="4"/>
      <c r="K57" s="4"/>
      <c r="L57" s="4" t="str">
        <f>B$3</f>
        <v>TV Unterhaugstett 3</v>
      </c>
      <c r="M57" s="170"/>
      <c r="N57" s="2" t="s">
        <v>69</v>
      </c>
      <c r="O57" s="170"/>
      <c r="P57" s="2"/>
      <c r="Q57" s="2" t="str">
        <f>IF(M57="","0",IF(M57=O57,"1",IF(M57&gt;O57,"2","0")))</f>
        <v>0</v>
      </c>
      <c r="R57" s="119" t="s">
        <v>69</v>
      </c>
      <c r="S57" s="2" t="str">
        <f>IF(O57="","0",IF(M57=O57,"1",IF(M57&lt;O57,"2","0")))</f>
        <v>0</v>
      </c>
      <c r="T57" s="118"/>
    </row>
    <row r="58" spans="1:20" s="172" customFormat="1" ht="12.75">
      <c r="A58"/>
      <c r="B58"/>
      <c r="C58" s="165"/>
      <c r="D58"/>
      <c r="E58"/>
      <c r="F58"/>
      <c r="G58"/>
      <c r="H58"/>
      <c r="I58"/>
      <c r="J58"/>
      <c r="K58"/>
      <c r="L58"/>
      <c r="M58" s="173"/>
      <c r="N58"/>
      <c r="O58" s="173"/>
      <c r="P58"/>
      <c r="Q58" s="2"/>
      <c r="R58"/>
      <c r="S58" s="2"/>
      <c r="T58" s="118"/>
    </row>
    <row r="59" spans="1:20" s="1" customFormat="1" ht="12.75">
      <c r="A59" s="161"/>
      <c r="B59" s="118" t="str">
        <f>T(B$8)</f>
        <v>TV Ochsenbach 2</v>
      </c>
      <c r="C59" s="165" t="s">
        <v>69</v>
      </c>
      <c r="D59" s="118" t="str">
        <f>T(B$3)</f>
        <v>TV Unterhaugstett 3</v>
      </c>
      <c r="E59" s="118"/>
      <c r="F59" s="118"/>
      <c r="G59" s="118"/>
      <c r="H59" s="118"/>
      <c r="I59" s="118"/>
      <c r="J59" s="118"/>
      <c r="K59" s="118"/>
      <c r="L59" s="118" t="str">
        <f>T(B$7)</f>
        <v>TV Ochsenbach 1</v>
      </c>
      <c r="M59" s="174"/>
      <c r="N59" s="2" t="s">
        <v>69</v>
      </c>
      <c r="O59" s="174"/>
      <c r="P59" s="3"/>
      <c r="Q59" s="2" t="str">
        <f>IF(M59="","0",IF(M59=O59,"1",IF(M59&gt;O59,"2","0")))</f>
        <v>0</v>
      </c>
      <c r="R59" s="119" t="s">
        <v>69</v>
      </c>
      <c r="S59" s="2" t="str">
        <f>IF(O59="","0",IF(M59=O59,"1",IF(M59&lt;O59,"2","0")))</f>
        <v>0</v>
      </c>
      <c r="T59" s="118"/>
    </row>
    <row r="60" spans="1:20" s="1" customFormat="1" ht="12.75">
      <c r="A60" s="161"/>
      <c r="B60" s="4" t="str">
        <f>T(B$4)</f>
        <v>TSV Calw</v>
      </c>
      <c r="C60" s="165" t="s">
        <v>69</v>
      </c>
      <c r="D60" s="4" t="str">
        <f>T(B$5)</f>
        <v>TSV Grafenau 1</v>
      </c>
      <c r="E60" s="4"/>
      <c r="F60" s="4"/>
      <c r="G60" s="4"/>
      <c r="H60" s="4"/>
      <c r="I60" s="4"/>
      <c r="J60" s="4"/>
      <c r="K60" s="4"/>
      <c r="L60" s="4" t="str">
        <f>B$6</f>
        <v>TSV Grafenau 2</v>
      </c>
      <c r="M60" s="170"/>
      <c r="N60" s="2" t="s">
        <v>69</v>
      </c>
      <c r="O60" s="170"/>
      <c r="P60" s="2"/>
      <c r="Q60" s="2" t="str">
        <f>IF(M60="","0",IF(M60=O60,"1",IF(M60&gt;O60,"2","0")))</f>
        <v>0</v>
      </c>
      <c r="R60" s="119" t="s">
        <v>69</v>
      </c>
      <c r="S60" s="2" t="str">
        <f>IF(O60="","0",IF(M60=O60,"1",IF(M60&lt;O60,"2","0")))</f>
        <v>0</v>
      </c>
      <c r="T60" s="118"/>
    </row>
    <row r="61" spans="1:20" s="1" customFormat="1" ht="12.75">
      <c r="A61" s="161"/>
      <c r="B61" s="118"/>
      <c r="C61" s="165"/>
      <c r="D61" s="118"/>
      <c r="E61" s="118"/>
      <c r="F61" s="118"/>
      <c r="G61" s="118"/>
      <c r="H61" s="118"/>
      <c r="I61" s="118"/>
      <c r="J61" s="118"/>
      <c r="K61" s="118"/>
      <c r="L61" s="118"/>
      <c r="M61" s="171"/>
      <c r="N61" s="118"/>
      <c r="O61" s="171"/>
      <c r="P61" s="118"/>
      <c r="Q61" s="2"/>
      <c r="R61" s="118"/>
      <c r="S61" s="2"/>
      <c r="T61" s="118"/>
    </row>
    <row r="62" spans="1:20" s="1" customFormat="1" ht="12.75">
      <c r="A62" s="175"/>
      <c r="B62" s="118" t="str">
        <f>T(B$6)</f>
        <v>TSV Grafenau 2</v>
      </c>
      <c r="C62" s="165" t="s">
        <v>69</v>
      </c>
      <c r="D62" s="118" t="str">
        <f>T(B$7)</f>
        <v>TV Ochsenbach 1</v>
      </c>
      <c r="E62" s="118"/>
      <c r="F62" s="118"/>
      <c r="G62" s="118"/>
      <c r="H62" s="118"/>
      <c r="I62" s="118"/>
      <c r="J62" s="118"/>
      <c r="K62" s="118"/>
      <c r="L62" s="118" t="str">
        <f>T(B$4)</f>
        <v>TSV Calw</v>
      </c>
      <c r="M62" s="174"/>
      <c r="N62" s="2" t="s">
        <v>69</v>
      </c>
      <c r="O62" s="174"/>
      <c r="P62" s="2"/>
      <c r="Q62" s="2" t="str">
        <f>IF(M62="","0",IF(M62=O62,"1",IF(M62&gt;O62,"2","0")))</f>
        <v>0</v>
      </c>
      <c r="R62" s="119" t="s">
        <v>69</v>
      </c>
      <c r="S62" s="2" t="str">
        <f>IF(O62="","0",IF(M62=O62,"1",IF(M62&lt;O62,"2","0")))</f>
        <v>0</v>
      </c>
      <c r="T62" s="118"/>
    </row>
    <row r="63" spans="1:20" s="1" customFormat="1" ht="12.75">
      <c r="A63" s="161"/>
      <c r="B63" s="4" t="str">
        <f>T(B$5)</f>
        <v>TSV Grafenau 1</v>
      </c>
      <c r="C63" s="165" t="s">
        <v>69</v>
      </c>
      <c r="D63" s="4" t="str">
        <f>T(B$8)</f>
        <v>TV Ochsenbach 2</v>
      </c>
      <c r="E63" s="4"/>
      <c r="F63" s="4"/>
      <c r="G63" s="4"/>
      <c r="H63" s="4"/>
      <c r="I63" s="4"/>
      <c r="J63" s="4"/>
      <c r="K63" s="4"/>
      <c r="L63" s="4" t="str">
        <f>B$3</f>
        <v>TV Unterhaugstett 3</v>
      </c>
      <c r="M63" s="170"/>
      <c r="N63" s="2" t="s">
        <v>69</v>
      </c>
      <c r="O63" s="170"/>
      <c r="P63" s="2"/>
      <c r="Q63" s="2" t="str">
        <f>IF(M63="","0",IF(M63=O63,"1",IF(M63&gt;O63,"2","0")))</f>
        <v>0</v>
      </c>
      <c r="R63" s="119" t="s">
        <v>69</v>
      </c>
      <c r="S63" s="2" t="str">
        <f>IF(O63="","0",IF(M63=O63,"1",IF(M63&lt;O63,"2","0")))</f>
        <v>0</v>
      </c>
      <c r="T63" s="118"/>
    </row>
    <row r="64" spans="1:20" s="1" customFormat="1" ht="12.75">
      <c r="A64" s="161"/>
      <c r="B64" s="4"/>
      <c r="C64" s="165"/>
      <c r="D64" s="4"/>
      <c r="E64" s="4"/>
      <c r="F64" s="4"/>
      <c r="G64" s="4"/>
      <c r="H64" s="4"/>
      <c r="I64" s="4"/>
      <c r="J64" s="4"/>
      <c r="K64" s="4"/>
      <c r="L64" s="4"/>
      <c r="M64" s="170"/>
      <c r="N64" s="2"/>
      <c r="O64" s="170"/>
      <c r="P64" s="2"/>
      <c r="Q64" s="2"/>
      <c r="R64" s="119"/>
      <c r="S64" s="2"/>
      <c r="T64" s="118"/>
    </row>
    <row r="65" spans="1:20" s="1" customFormat="1" ht="12.75">
      <c r="A65" s="161"/>
      <c r="B65" s="4" t="str">
        <f>T(B$7)</f>
        <v>TV Ochsenbach 1</v>
      </c>
      <c r="C65" s="165" t="s">
        <v>69</v>
      </c>
      <c r="D65" s="4" t="str">
        <f>T(B$3)</f>
        <v>TV Unterhaugstett 3</v>
      </c>
      <c r="E65" s="4"/>
      <c r="F65" s="4"/>
      <c r="G65" s="4"/>
      <c r="H65" s="4"/>
      <c r="I65" s="4"/>
      <c r="J65" s="4"/>
      <c r="K65" s="4"/>
      <c r="L65" s="4" t="str">
        <f>T(B$5)</f>
        <v>TSV Grafenau 1</v>
      </c>
      <c r="M65" s="176"/>
      <c r="N65" s="2" t="s">
        <v>69</v>
      </c>
      <c r="O65" s="176"/>
      <c r="P65" s="2"/>
      <c r="Q65" s="2" t="str">
        <f>IF(M65="","0",IF(M65=O65,"1",IF(M65&gt;O65,"2","0")))</f>
        <v>0</v>
      </c>
      <c r="R65" s="119" t="s">
        <v>69</v>
      </c>
      <c r="S65" s="2" t="str">
        <f>IF(O65="","0",IF(M65=O65,"1",IF(M65&lt;O65,"2","0")))</f>
        <v>0</v>
      </c>
      <c r="T65" s="118"/>
    </row>
    <row r="66" spans="1:20" ht="12.75">
      <c r="A66" s="161"/>
      <c r="B66" s="118" t="str">
        <f>T(B$6)</f>
        <v>TSV Grafenau 2</v>
      </c>
      <c r="C66" s="165" t="s">
        <v>69</v>
      </c>
      <c r="D66" s="118" t="str">
        <f>T(B$4)</f>
        <v>TSV Calw</v>
      </c>
      <c r="E66" s="118"/>
      <c r="F66" s="118"/>
      <c r="G66" s="118"/>
      <c r="H66" s="118"/>
      <c r="I66" s="118"/>
      <c r="J66" s="118"/>
      <c r="K66" s="118"/>
      <c r="L66" s="118" t="str">
        <f>T(B$8)</f>
        <v>TV Ochsenbach 2</v>
      </c>
      <c r="M66" s="174"/>
      <c r="N66" s="2" t="s">
        <v>69</v>
      </c>
      <c r="O66" s="174"/>
      <c r="Q66" s="2" t="str">
        <f>IF(M66="","0",IF(M66=O66,"1",IF(M66&gt;O66,"2","0")))</f>
        <v>0</v>
      </c>
      <c r="R66" s="119" t="s">
        <v>69</v>
      </c>
      <c r="S66" s="2" t="str">
        <f>IF(O66="","0",IF(M66=O66,"1",IF(M66&lt;O66,"2","0")))</f>
        <v>0</v>
      </c>
      <c r="T66" s="118"/>
    </row>
    <row r="67" spans="3:20" ht="12.75">
      <c r="C67" s="165"/>
      <c r="M67" s="173"/>
      <c r="N67"/>
      <c r="O67" s="173"/>
      <c r="P67"/>
      <c r="Q67" s="2"/>
      <c r="R67"/>
      <c r="S67" s="2"/>
      <c r="T67" s="118"/>
    </row>
    <row r="68" spans="1:20" s="1" customFormat="1" ht="12.75">
      <c r="A68" s="161"/>
      <c r="B68" s="118" t="str">
        <f>T(B$7)</f>
        <v>TV Ochsenbach 1</v>
      </c>
      <c r="C68" s="165" t="s">
        <v>69</v>
      </c>
      <c r="D68" s="118" t="str">
        <f>T(B$5)</f>
        <v>TSV Grafenau 1</v>
      </c>
      <c r="E68" s="118"/>
      <c r="F68" s="118"/>
      <c r="G68" s="118"/>
      <c r="H68" s="118"/>
      <c r="I68" s="118"/>
      <c r="J68" s="118"/>
      <c r="K68" s="118"/>
      <c r="L68" s="118" t="str">
        <f>T(B$3)</f>
        <v>TV Unterhaugstett 3</v>
      </c>
      <c r="M68" s="174"/>
      <c r="N68" s="2" t="s">
        <v>69</v>
      </c>
      <c r="O68" s="174"/>
      <c r="P68" s="3"/>
      <c r="Q68" s="2" t="str">
        <f>IF(M68="","0",IF(M68=O68,"1",IF(M68&gt;O68,"2","0")))</f>
        <v>0</v>
      </c>
      <c r="R68" s="119" t="s">
        <v>69</v>
      </c>
      <c r="S68" s="2" t="str">
        <f>IF(O68="","0",IF(M68=O68,"1",IF(M68&lt;O68,"2","0")))</f>
        <v>0</v>
      </c>
      <c r="T68" s="118"/>
    </row>
    <row r="69" spans="1:20" ht="12.75">
      <c r="A69" s="161"/>
      <c r="B69" s="118" t="str">
        <f>T(B$4)</f>
        <v>TSV Calw</v>
      </c>
      <c r="C69" s="165" t="s">
        <v>69</v>
      </c>
      <c r="D69" s="118" t="str">
        <f>T(B$8)</f>
        <v>TV Ochsenbach 2</v>
      </c>
      <c r="E69" s="118"/>
      <c r="F69" s="118"/>
      <c r="G69" s="118"/>
      <c r="H69" s="118"/>
      <c r="I69" s="118"/>
      <c r="J69" s="118"/>
      <c r="K69" s="118"/>
      <c r="L69" s="118" t="str">
        <f>B$6</f>
        <v>TSV Grafenau 2</v>
      </c>
      <c r="M69" s="174"/>
      <c r="N69" s="2" t="s">
        <v>69</v>
      </c>
      <c r="O69" s="174"/>
      <c r="P69" s="2"/>
      <c r="Q69" s="2" t="str">
        <f>IF(M69="","0",IF(M69=O69,"1",IF(M69&gt;O69,"2","0")))</f>
        <v>0</v>
      </c>
      <c r="R69" s="119" t="s">
        <v>69</v>
      </c>
      <c r="S69" s="2" t="str">
        <f>IF(O69="","0",IF(M69=O69,"1",IF(M69&lt;O69,"2","0")))</f>
        <v>0</v>
      </c>
      <c r="T69" s="118"/>
    </row>
    <row r="70" spans="1:20" ht="12.75">
      <c r="A70" s="161"/>
      <c r="B70" s="118"/>
      <c r="C70" s="165"/>
      <c r="D70" s="118"/>
      <c r="E70" s="118"/>
      <c r="F70" s="118"/>
      <c r="G70" s="118"/>
      <c r="H70" s="118"/>
      <c r="I70" s="118"/>
      <c r="J70" s="118"/>
      <c r="K70" s="118"/>
      <c r="L70" s="118"/>
      <c r="M70" s="171"/>
      <c r="N70" s="118"/>
      <c r="O70" s="171"/>
      <c r="P70" s="118"/>
      <c r="Q70" s="2"/>
      <c r="R70" s="118"/>
      <c r="S70" s="2"/>
      <c r="T70" s="118"/>
    </row>
    <row r="71" spans="1:20" s="2" customFormat="1" ht="12.75">
      <c r="A71" s="161"/>
      <c r="B71" s="4" t="str">
        <f>T(B$6)</f>
        <v>TSV Grafenau 2</v>
      </c>
      <c r="C71" s="165" t="s">
        <v>69</v>
      </c>
      <c r="D71" s="4" t="str">
        <f>T(B$3)</f>
        <v>TV Unterhaugstett 3</v>
      </c>
      <c r="E71" s="4"/>
      <c r="F71" s="4"/>
      <c r="G71" s="4"/>
      <c r="H71" s="4"/>
      <c r="I71" s="4"/>
      <c r="J71" s="4"/>
      <c r="K71" s="4"/>
      <c r="L71" s="4" t="str">
        <f>T(B$4)</f>
        <v>TSV Calw</v>
      </c>
      <c r="M71" s="170"/>
      <c r="N71" s="2" t="s">
        <v>69</v>
      </c>
      <c r="O71" s="170"/>
      <c r="Q71" s="2" t="str">
        <f>IF(M71="","0",IF(M71=O71,"1",IF(M71&gt;O71,"2","0")))</f>
        <v>0</v>
      </c>
      <c r="R71" s="119" t="s">
        <v>69</v>
      </c>
      <c r="S71" s="2" t="str">
        <f>IF(O71="","0",IF(M71=O71,"1",IF(M71&lt;O71,"2","0")))</f>
        <v>0</v>
      </c>
      <c r="T71" s="118"/>
    </row>
    <row r="72" spans="1:19" s="172" customFormat="1" ht="12.75">
      <c r="A72" s="161"/>
      <c r="B72" s="4"/>
      <c r="C72" s="165"/>
      <c r="D72" s="4"/>
      <c r="E72" s="4"/>
      <c r="F72" s="4"/>
      <c r="G72" s="4"/>
      <c r="H72" s="4"/>
      <c r="I72" s="4"/>
      <c r="J72" s="4"/>
      <c r="K72" s="4"/>
      <c r="L72" s="4"/>
      <c r="M72" s="3"/>
      <c r="N72" s="2"/>
      <c r="O72" s="3"/>
      <c r="P72" s="2"/>
      <c r="Q72" s="2"/>
      <c r="R72" s="119"/>
      <c r="S72" s="2"/>
    </row>
    <row r="73" spans="1:19" ht="12.75">
      <c r="A73" s="161"/>
      <c r="B73" s="118"/>
      <c r="C73" s="165"/>
      <c r="D73" s="118"/>
      <c r="E73" s="118"/>
      <c r="F73" s="118"/>
      <c r="G73" s="118"/>
      <c r="H73" s="118"/>
      <c r="I73" s="118"/>
      <c r="J73" s="118"/>
      <c r="K73" s="118"/>
      <c r="L73" s="118"/>
      <c r="N73" s="2"/>
      <c r="Q73" s="2"/>
      <c r="S73" s="2"/>
    </row>
    <row r="74" spans="3:19" ht="12.75">
      <c r="C74" s="119"/>
      <c r="M74"/>
      <c r="N74"/>
      <c r="O74"/>
      <c r="P74"/>
      <c r="Q74"/>
      <c r="R74"/>
      <c r="S74"/>
    </row>
    <row r="75" spans="1:19" ht="12.75">
      <c r="A75" s="161"/>
      <c r="B75" s="118"/>
      <c r="C75" s="165"/>
      <c r="D75" s="118"/>
      <c r="E75" s="118"/>
      <c r="F75" s="118"/>
      <c r="G75" s="118"/>
      <c r="H75" s="118"/>
      <c r="I75" s="118"/>
      <c r="J75" s="118"/>
      <c r="K75" s="118"/>
      <c r="L75" s="118"/>
      <c r="N75" s="2"/>
      <c r="P75" s="3"/>
      <c r="Q75" s="2"/>
      <c r="S75" s="2"/>
    </row>
    <row r="76" spans="1:19" ht="12.75">
      <c r="A76" s="161"/>
      <c r="B76" s="118"/>
      <c r="C76" s="165"/>
      <c r="D76" s="118"/>
      <c r="E76" s="118"/>
      <c r="F76" s="118"/>
      <c r="G76" s="118"/>
      <c r="H76" s="118"/>
      <c r="I76" s="118"/>
      <c r="J76" s="118"/>
      <c r="K76" s="118"/>
      <c r="L76" s="118"/>
      <c r="N76" s="2"/>
      <c r="P76" s="2"/>
      <c r="Q76" s="2"/>
      <c r="S76" s="2"/>
    </row>
    <row r="77" spans="1:19" s="1" customFormat="1" ht="12.75">
      <c r="A77" s="161"/>
      <c r="B77" s="4"/>
      <c r="C77" s="165"/>
      <c r="D77" s="4"/>
      <c r="E77" s="4"/>
      <c r="F77" s="4"/>
      <c r="G77" s="4"/>
      <c r="H77" s="4"/>
      <c r="I77" s="4"/>
      <c r="J77" s="4"/>
      <c r="K77" s="4"/>
      <c r="L77" s="4"/>
      <c r="M77" s="2"/>
      <c r="N77" s="2"/>
      <c r="O77" s="2"/>
      <c r="P77" s="2"/>
      <c r="Q77" s="2"/>
      <c r="R77" s="119"/>
      <c r="S77" s="2"/>
    </row>
    <row r="78" spans="3:19" ht="12.75">
      <c r="C78" s="119"/>
      <c r="M78"/>
      <c r="N78"/>
      <c r="O78"/>
      <c r="P78"/>
      <c r="Q78"/>
      <c r="R78"/>
      <c r="S78"/>
    </row>
    <row r="79" spans="1:19" ht="12.75">
      <c r="A79" s="161"/>
      <c r="B79" s="118"/>
      <c r="D79" s="118"/>
      <c r="E79" s="118"/>
      <c r="F79" s="118"/>
      <c r="G79" s="118"/>
      <c r="H79" s="118"/>
      <c r="I79" s="118"/>
      <c r="J79" s="118"/>
      <c r="K79" s="118"/>
      <c r="L79" s="118"/>
      <c r="P79" s="3"/>
      <c r="Q79" s="2"/>
      <c r="S79" s="2"/>
    </row>
    <row r="80" spans="3:19" ht="12.75">
      <c r="C80" s="119"/>
      <c r="M80"/>
      <c r="N80"/>
      <c r="O80"/>
      <c r="P80"/>
      <c r="Q80"/>
      <c r="R80"/>
      <c r="S80"/>
    </row>
    <row r="81" spans="1:19" ht="12.75">
      <c r="A81" s="161"/>
      <c r="B81" s="118"/>
      <c r="D81" s="118"/>
      <c r="E81" s="118"/>
      <c r="F81" s="118"/>
      <c r="G81" s="118"/>
      <c r="H81" s="118"/>
      <c r="I81" s="118"/>
      <c r="J81" s="118"/>
      <c r="K81" s="118"/>
      <c r="L81" s="118"/>
      <c r="P81" s="3"/>
      <c r="Q81" s="3"/>
      <c r="R81" s="3"/>
      <c r="S81" s="3"/>
    </row>
    <row r="82" spans="1:19" ht="12.75">
      <c r="A82" s="161"/>
      <c r="B82" s="118"/>
      <c r="D82" s="118"/>
      <c r="E82" s="118"/>
      <c r="F82" s="118"/>
      <c r="G82" s="118"/>
      <c r="H82" s="118"/>
      <c r="I82" s="118"/>
      <c r="J82" s="118"/>
      <c r="K82" s="118"/>
      <c r="L82" s="118"/>
      <c r="P82" s="3"/>
      <c r="Q82" s="3"/>
      <c r="R82" s="3"/>
      <c r="S82" s="3"/>
    </row>
    <row r="83" spans="1:17" ht="12.75">
      <c r="A83" s="161"/>
      <c r="B83" s="118"/>
      <c r="D83" s="118"/>
      <c r="E83" s="118"/>
      <c r="F83" s="118"/>
      <c r="G83" s="118"/>
      <c r="H83" s="118"/>
      <c r="I83" s="118"/>
      <c r="J83" s="118"/>
      <c r="K83" s="118"/>
      <c r="L83" s="118"/>
      <c r="P83" s="3"/>
      <c r="Q83" s="3"/>
    </row>
    <row r="84" spans="1:19" s="121" customFormat="1" ht="12.75">
      <c r="A84" s="126"/>
      <c r="C84" s="160"/>
      <c r="M84" s="3"/>
      <c r="N84" s="3"/>
      <c r="O84" s="3"/>
      <c r="P84" s="3"/>
      <c r="Q84" s="3"/>
      <c r="R84" s="3"/>
      <c r="S84" s="3"/>
    </row>
    <row r="85" spans="1:19" s="121" customFormat="1" ht="12.75">
      <c r="A85" s="126"/>
      <c r="C85" s="160"/>
      <c r="M85" s="3"/>
      <c r="N85" s="3"/>
      <c r="O85" s="3"/>
      <c r="P85" s="2"/>
      <c r="Q85" s="3"/>
      <c r="R85" s="3"/>
      <c r="S85" s="3"/>
    </row>
    <row r="86" spans="1:12" ht="12.75">
      <c r="A86" s="161"/>
      <c r="B86" s="118"/>
      <c r="D86" s="119"/>
      <c r="E86" s="118"/>
      <c r="F86" s="118"/>
      <c r="G86" s="118"/>
      <c r="H86" s="118"/>
      <c r="I86" s="118"/>
      <c r="J86" s="119"/>
      <c r="K86" s="119"/>
      <c r="L86" s="119"/>
    </row>
    <row r="87" spans="1:12" ht="12.75">
      <c r="A87" s="161"/>
      <c r="B87" s="118"/>
      <c r="D87" s="119"/>
      <c r="E87" s="118"/>
      <c r="F87" s="118"/>
      <c r="G87" s="118"/>
      <c r="H87" s="118"/>
      <c r="I87" s="118"/>
      <c r="J87" s="119"/>
      <c r="K87" s="119"/>
      <c r="L87" s="119"/>
    </row>
    <row r="88" spans="1:12" ht="12.75">
      <c r="A88" s="161"/>
      <c r="B88" s="118"/>
      <c r="D88" s="119"/>
      <c r="E88" s="118"/>
      <c r="F88" s="118"/>
      <c r="G88" s="118"/>
      <c r="H88" s="118"/>
      <c r="I88" s="118"/>
      <c r="J88" s="119"/>
      <c r="K88" s="119"/>
      <c r="L88" s="119"/>
    </row>
    <row r="89" spans="1:12" ht="12.75">
      <c r="A89" s="161"/>
      <c r="B89" s="118"/>
      <c r="D89" s="119"/>
      <c r="E89" s="118"/>
      <c r="F89" s="118"/>
      <c r="G89" s="118"/>
      <c r="H89" s="118"/>
      <c r="I89" s="118"/>
      <c r="J89" s="119"/>
      <c r="K89" s="119"/>
      <c r="L89" s="119"/>
    </row>
    <row r="90" spans="1:12" ht="12.75">
      <c r="A90" s="161"/>
      <c r="B90" s="118"/>
      <c r="D90" s="119"/>
      <c r="E90" s="118"/>
      <c r="F90" s="118"/>
      <c r="G90" s="118"/>
      <c r="H90" s="118"/>
      <c r="I90" s="118"/>
      <c r="J90" s="119"/>
      <c r="K90" s="119"/>
      <c r="L90" s="119"/>
    </row>
    <row r="91" spans="1:12" ht="12.75">
      <c r="A91" s="161"/>
      <c r="B91" s="118"/>
      <c r="D91" s="119"/>
      <c r="E91" s="118"/>
      <c r="F91" s="118"/>
      <c r="G91" s="118"/>
      <c r="H91" s="118"/>
      <c r="I91" s="118"/>
      <c r="J91" s="119"/>
      <c r="K91" s="119"/>
      <c r="L91" s="119"/>
    </row>
    <row r="94" spans="17:19" ht="12.75">
      <c r="Q94" s="2"/>
      <c r="S94" s="2"/>
    </row>
    <row r="95" spans="17:19" ht="12.75">
      <c r="Q95" s="2"/>
      <c r="S95" s="2"/>
    </row>
    <row r="97" spans="17:19" ht="12.75">
      <c r="Q97" s="2"/>
      <c r="S97" s="2"/>
    </row>
    <row r="98" spans="17:19" ht="12.75">
      <c r="Q98" s="2"/>
      <c r="S98" s="2"/>
    </row>
    <row r="100" spans="17:19" ht="12.75">
      <c r="Q100" s="2"/>
      <c r="S100" s="2"/>
    </row>
    <row r="101" spans="17:19" ht="12.75">
      <c r="Q101" s="2"/>
      <c r="S101" s="2"/>
    </row>
    <row r="102" ht="12.75">
      <c r="P102" s="3"/>
    </row>
    <row r="103" spans="16:19" ht="12.75">
      <c r="P103" s="3"/>
      <c r="Q103" s="2"/>
      <c r="S103" s="2"/>
    </row>
    <row r="104" spans="16:19" ht="12.75">
      <c r="P104" s="3"/>
      <c r="Q104" s="2"/>
      <c r="S104" s="2"/>
    </row>
    <row r="105" ht="12.75">
      <c r="P105" s="3"/>
    </row>
    <row r="106" spans="17:19" ht="12.75">
      <c r="Q106" s="2"/>
      <c r="S106" s="2"/>
    </row>
    <row r="107" spans="16:19" ht="12.75">
      <c r="P107" s="3"/>
      <c r="Q107" s="2"/>
      <c r="S107" s="2"/>
    </row>
    <row r="109" spans="17:19" ht="12.75">
      <c r="Q109" s="2"/>
      <c r="S109" s="2"/>
    </row>
    <row r="110" spans="17:19" ht="12.75">
      <c r="Q110" s="2"/>
      <c r="S110" s="2"/>
    </row>
    <row r="111" spans="17:19" ht="12.75">
      <c r="Q111" s="2"/>
      <c r="S111" s="2"/>
    </row>
    <row r="112" spans="17:19" ht="12.75">
      <c r="Q112" s="2"/>
      <c r="S112" s="2"/>
    </row>
    <row r="113" spans="17:19" ht="12.75">
      <c r="Q113" s="2"/>
      <c r="S113" s="2"/>
    </row>
    <row r="114" spans="17:19" ht="12.75">
      <c r="Q114" s="3"/>
      <c r="R114" s="3"/>
      <c r="S114" s="3"/>
    </row>
    <row r="117" ht="12.75">
      <c r="P117" s="3"/>
    </row>
    <row r="118" ht="12.75">
      <c r="P118" s="3"/>
    </row>
    <row r="119" ht="12.75">
      <c r="P119" s="3"/>
    </row>
    <row r="120" ht="12.75">
      <c r="P120" s="3"/>
    </row>
    <row r="123" ht="12.75">
      <c r="P123" s="3"/>
    </row>
    <row r="124" ht="12.75">
      <c r="P124" s="3"/>
    </row>
  </sheetData>
  <sheetProtection/>
  <mergeCells count="8">
    <mergeCell ref="L7:S7"/>
    <mergeCell ref="L8:S8"/>
    <mergeCell ref="C2:E2"/>
    <mergeCell ref="G2:I2"/>
    <mergeCell ref="L3:S3"/>
    <mergeCell ref="L4:S4"/>
    <mergeCell ref="L5:S5"/>
    <mergeCell ref="L6:S6"/>
  </mergeCells>
  <printOptions/>
  <pageMargins left="0.17" right="0.16" top="0.984251969" bottom="0.984251969" header="0.4921259845" footer="0.4921259845"/>
  <pageSetup horizontalDpi="300" verticalDpi="300" orientation="portrait" paperSize="9" r:id="rId3"/>
  <headerFooter alignWithMargins="0">
    <oddFooter>&amp;CErstellt von Kurt Schöck 29.12.06&amp;RSeite &amp;P von &amp;N</oddFooter>
  </headerFooter>
  <rowBreaks count="1" manualBreakCount="1">
    <brk id="41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A31" sqref="A31"/>
    </sheetView>
  </sheetViews>
  <sheetFormatPr defaultColWidth="11.421875" defaultRowHeight="12.75"/>
  <cols>
    <col min="1" max="1" width="16.00390625" style="0" customWidth="1"/>
    <col min="2" max="2" width="18.57421875" style="0" customWidth="1"/>
    <col min="3" max="3" width="1.57421875" style="0" customWidth="1"/>
    <col min="6" max="6" width="4.28125" style="0" customWidth="1"/>
    <col min="7" max="7" width="1.7109375" style="0" customWidth="1"/>
    <col min="8" max="8" width="5.140625" style="0" customWidth="1"/>
    <col min="10" max="10" width="45.7109375" style="0" bestFit="1" customWidth="1"/>
  </cols>
  <sheetData>
    <row r="1" ht="20.25">
      <c r="A1" s="115" t="s">
        <v>96</v>
      </c>
    </row>
    <row r="3" spans="1:2" ht="12.75">
      <c r="A3" s="126" t="s">
        <v>70</v>
      </c>
      <c r="B3" s="178">
        <v>41449</v>
      </c>
    </row>
    <row r="4" spans="1:10" ht="17.25">
      <c r="A4" s="126" t="s">
        <v>71</v>
      </c>
      <c r="B4" s="169" t="s">
        <v>107</v>
      </c>
      <c r="J4" s="180"/>
    </row>
    <row r="5" spans="1:2" ht="12.75">
      <c r="A5" s="126" t="s">
        <v>73</v>
      </c>
      <c r="B5" s="121" t="s">
        <v>74</v>
      </c>
    </row>
    <row r="6" spans="1:2" ht="12.75">
      <c r="A6" s="126" t="s">
        <v>75</v>
      </c>
      <c r="B6" s="41" t="s">
        <v>106</v>
      </c>
    </row>
    <row r="7" ht="12.75">
      <c r="A7" s="41" t="s">
        <v>100</v>
      </c>
    </row>
    <row r="9" spans="1:2" ht="12.75">
      <c r="A9" s="179" t="s">
        <v>97</v>
      </c>
      <c r="B9" s="1" t="s">
        <v>56</v>
      </c>
    </row>
    <row r="10" ht="12.75">
      <c r="B10" s="1" t="s">
        <v>58</v>
      </c>
    </row>
    <row r="11" ht="12.75">
      <c r="B11" s="1" t="s">
        <v>98</v>
      </c>
    </row>
    <row r="12" ht="12.75">
      <c r="B12" s="1" t="s">
        <v>33</v>
      </c>
    </row>
    <row r="14" spans="1:7" ht="12.75">
      <c r="A14" s="1" t="s">
        <v>4</v>
      </c>
      <c r="B14" s="1" t="s">
        <v>56</v>
      </c>
      <c r="C14" s="1" t="s">
        <v>69</v>
      </c>
      <c r="D14" s="1" t="s">
        <v>58</v>
      </c>
      <c r="G14" s="1" t="s">
        <v>69</v>
      </c>
    </row>
    <row r="15" spans="2:7" ht="12.75">
      <c r="B15" s="1" t="s">
        <v>98</v>
      </c>
      <c r="C15" s="1" t="s">
        <v>69</v>
      </c>
      <c r="D15" s="1" t="s">
        <v>33</v>
      </c>
      <c r="G15" s="1" t="s">
        <v>69</v>
      </c>
    </row>
    <row r="17" spans="2:7" ht="12.75">
      <c r="B17" s="1" t="s">
        <v>56</v>
      </c>
      <c r="C17" s="1" t="s">
        <v>69</v>
      </c>
      <c r="D17" s="1" t="s">
        <v>98</v>
      </c>
      <c r="G17" s="1" t="s">
        <v>69</v>
      </c>
    </row>
    <row r="18" spans="2:7" ht="12.75">
      <c r="B18" s="1" t="s">
        <v>58</v>
      </c>
      <c r="C18" s="1" t="s">
        <v>69</v>
      </c>
      <c r="D18" s="1" t="s">
        <v>33</v>
      </c>
      <c r="G18" s="1" t="s">
        <v>69</v>
      </c>
    </row>
    <row r="19" ht="12.75">
      <c r="A19" s="1" t="s">
        <v>99</v>
      </c>
    </row>
    <row r="20" spans="2:7" ht="12.75">
      <c r="B20" s="1" t="s">
        <v>56</v>
      </c>
      <c r="C20" s="1" t="s">
        <v>69</v>
      </c>
      <c r="D20" s="1" t="s">
        <v>33</v>
      </c>
      <c r="G20" s="1" t="s">
        <v>69</v>
      </c>
    </row>
    <row r="21" spans="2:7" ht="12.75">
      <c r="B21" s="1" t="s">
        <v>58</v>
      </c>
      <c r="C21" s="1" t="s">
        <v>69</v>
      </c>
      <c r="D21" s="1" t="s">
        <v>98</v>
      </c>
      <c r="G21" s="1" t="s">
        <v>69</v>
      </c>
    </row>
    <row r="23" spans="2:7" ht="12.75">
      <c r="B23" s="1" t="s">
        <v>58</v>
      </c>
      <c r="C23" s="1" t="s">
        <v>69</v>
      </c>
      <c r="D23" s="1" t="s">
        <v>56</v>
      </c>
      <c r="G23" s="1" t="s">
        <v>69</v>
      </c>
    </row>
    <row r="24" spans="2:7" ht="12.75">
      <c r="B24" s="1" t="s">
        <v>33</v>
      </c>
      <c r="C24" s="1" t="s">
        <v>69</v>
      </c>
      <c r="D24" s="1" t="s">
        <v>98</v>
      </c>
      <c r="G24" s="1" t="s">
        <v>69</v>
      </c>
    </row>
    <row r="25" ht="12.75">
      <c r="A25" s="1" t="s">
        <v>99</v>
      </c>
    </row>
    <row r="26" spans="2:7" ht="12.75">
      <c r="B26" s="1" t="s">
        <v>98</v>
      </c>
      <c r="C26" s="1" t="s">
        <v>69</v>
      </c>
      <c r="D26" s="1" t="s">
        <v>56</v>
      </c>
      <c r="G26" s="1" t="s">
        <v>69</v>
      </c>
    </row>
    <row r="27" spans="2:7" ht="12.75">
      <c r="B27" s="1" t="s">
        <v>33</v>
      </c>
      <c r="C27" s="1" t="s">
        <v>69</v>
      </c>
      <c r="D27" s="1" t="s">
        <v>58</v>
      </c>
      <c r="G27" s="1" t="s">
        <v>69</v>
      </c>
    </row>
    <row r="29" spans="2:7" ht="12.75">
      <c r="B29" s="1" t="s">
        <v>33</v>
      </c>
      <c r="C29" s="1" t="s">
        <v>69</v>
      </c>
      <c r="D29" s="1" t="s">
        <v>56</v>
      </c>
      <c r="G29" s="1" t="s">
        <v>69</v>
      </c>
    </row>
    <row r="30" spans="2:7" ht="12.75">
      <c r="B30" s="1" t="s">
        <v>98</v>
      </c>
      <c r="C30" s="1" t="s">
        <v>69</v>
      </c>
      <c r="D30" s="1" t="s">
        <v>58</v>
      </c>
      <c r="G30" s="1" t="s">
        <v>69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59"/>
  <sheetViews>
    <sheetView zoomScale="150" zoomScaleNormal="150" zoomScalePageLayoutView="0" workbookViewId="0" topLeftCell="A1">
      <selection activeCell="G14" sqref="G14"/>
    </sheetView>
  </sheetViews>
  <sheetFormatPr defaultColWidth="11.421875" defaultRowHeight="12.75"/>
  <cols>
    <col min="1" max="1" width="2.7109375" style="43" customWidth="1"/>
    <col min="2" max="2" width="3.28125" style="43" bestFit="1" customWidth="1"/>
    <col min="3" max="3" width="18.57421875" style="43" customWidth="1"/>
    <col min="4" max="4" width="2.7109375" style="43" customWidth="1"/>
    <col min="5" max="5" width="18.57421875" style="43" customWidth="1"/>
    <col min="6" max="6" width="4.7109375" style="43" bestFit="1" customWidth="1"/>
    <col min="7" max="7" width="18.57421875" style="43" customWidth="1"/>
    <col min="8" max="8" width="3.140625" style="43" bestFit="1" customWidth="1"/>
    <col min="9" max="9" width="18.57421875" style="43" customWidth="1"/>
    <col min="10" max="11" width="3.7109375" style="43" bestFit="1" customWidth="1"/>
    <col min="12" max="12" width="2.8515625" style="43" customWidth="1"/>
    <col min="13" max="13" width="3.140625" style="43" bestFit="1" customWidth="1"/>
    <col min="14" max="14" width="4.28125" style="43" customWidth="1"/>
    <col min="15" max="15" width="1.7109375" style="43" customWidth="1"/>
    <col min="16" max="16" width="3.140625" style="43" bestFit="1" customWidth="1"/>
    <col min="17" max="17" width="3.8515625" style="43" customWidth="1"/>
    <col min="18" max="18" width="20.421875" style="43" customWidth="1"/>
    <col min="19" max="19" width="4.00390625" style="43" customWidth="1"/>
    <col min="20" max="20" width="17.00390625" style="43" customWidth="1"/>
    <col min="21" max="21" width="4.140625" style="43" customWidth="1"/>
    <col min="22" max="22" width="1.7109375" style="43" bestFit="1" customWidth="1"/>
    <col min="23" max="23" width="4.140625" style="43" bestFit="1" customWidth="1"/>
    <col min="24" max="24" width="6.28125" style="43" customWidth="1"/>
    <col min="25" max="25" width="11.421875" style="43" customWidth="1"/>
    <col min="26" max="26" width="5.8515625" style="43" customWidth="1"/>
    <col min="27" max="16384" width="11.421875" style="43" customWidth="1"/>
  </cols>
  <sheetData>
    <row r="1" spans="1:27" ht="18">
      <c r="A1" s="44"/>
      <c r="B1" s="44"/>
      <c r="C1" s="44" t="s">
        <v>59</v>
      </c>
      <c r="D1" s="44"/>
      <c r="E1" s="44"/>
      <c r="F1" s="44"/>
      <c r="G1" s="44"/>
      <c r="H1" s="44"/>
      <c r="I1" s="44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6"/>
    </row>
    <row r="2" spans="1:27" ht="15.75">
      <c r="A2" s="47"/>
      <c r="B2" s="199"/>
      <c r="C2" s="199"/>
      <c r="D2" s="199"/>
      <c r="E2" s="199"/>
      <c r="F2" s="199"/>
      <c r="G2" s="199"/>
      <c r="H2" s="199"/>
      <c r="I2" s="199"/>
      <c r="J2" s="46"/>
      <c r="K2" s="46"/>
      <c r="L2" s="46"/>
      <c r="M2" s="46"/>
      <c r="N2" s="49"/>
      <c r="O2" s="49"/>
      <c r="P2" s="49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</row>
    <row r="3" spans="2:27" ht="15.75">
      <c r="B3" s="50"/>
      <c r="C3" s="51" t="s">
        <v>23</v>
      </c>
      <c r="D3" s="50"/>
      <c r="E3" s="51" t="s">
        <v>24</v>
      </c>
      <c r="F3" s="50"/>
      <c r="G3" s="51" t="s">
        <v>25</v>
      </c>
      <c r="H3" s="50"/>
      <c r="I3" s="51" t="s">
        <v>26</v>
      </c>
      <c r="J3" s="46"/>
      <c r="K3" s="53"/>
      <c r="L3" s="53"/>
      <c r="M3" s="53"/>
      <c r="N3" s="54"/>
      <c r="O3" s="54"/>
      <c r="P3" s="54"/>
      <c r="Q3" s="53"/>
      <c r="R3" s="53"/>
      <c r="S3" s="46"/>
      <c r="T3" s="46"/>
      <c r="U3" s="46"/>
      <c r="V3" s="46"/>
      <c r="W3" s="46"/>
      <c r="X3" s="46"/>
      <c r="Y3" s="46"/>
      <c r="Z3" s="46"/>
      <c r="AA3" s="46"/>
    </row>
    <row r="4" spans="2:27" ht="3.75" customHeight="1">
      <c r="B4" s="55"/>
      <c r="C4" s="56"/>
      <c r="D4" s="55"/>
      <c r="E4" s="56"/>
      <c r="F4" s="55"/>
      <c r="G4" s="56"/>
      <c r="H4" s="55"/>
      <c r="I4" s="56"/>
      <c r="J4" s="46"/>
      <c r="K4" s="46"/>
      <c r="L4" s="46"/>
      <c r="M4" s="46"/>
      <c r="N4" s="49"/>
      <c r="O4" s="49"/>
      <c r="P4" s="49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</row>
    <row r="5" spans="2:27" s="57" customFormat="1" ht="12.75">
      <c r="B5" s="58" t="s">
        <v>42</v>
      </c>
      <c r="C5" s="59" t="s">
        <v>38</v>
      </c>
      <c r="D5" s="58"/>
      <c r="E5" s="59" t="s">
        <v>37</v>
      </c>
      <c r="F5" s="58"/>
      <c r="G5" s="59" t="s">
        <v>7</v>
      </c>
      <c r="H5" s="58"/>
      <c r="I5" s="59" t="s">
        <v>35</v>
      </c>
      <c r="J5" s="60"/>
      <c r="K5" s="60"/>
      <c r="L5" s="60"/>
      <c r="M5" s="60"/>
      <c r="N5" s="60"/>
      <c r="O5" s="58"/>
      <c r="P5" s="60"/>
      <c r="Q5" s="58"/>
      <c r="R5" s="60"/>
      <c r="S5" s="60"/>
      <c r="T5" s="60"/>
      <c r="U5" s="60"/>
      <c r="V5" s="60"/>
      <c r="W5" s="60"/>
      <c r="X5" s="60"/>
      <c r="Y5" s="60"/>
      <c r="Z5" s="60"/>
      <c r="AA5" s="60"/>
    </row>
    <row r="6" spans="2:27" s="57" customFormat="1" ht="12.75">
      <c r="B6" s="58" t="s">
        <v>43</v>
      </c>
      <c r="C6" s="59" t="s">
        <v>21</v>
      </c>
      <c r="D6" s="58"/>
      <c r="E6" s="59" t="s">
        <v>32</v>
      </c>
      <c r="F6" s="58"/>
      <c r="G6" s="59" t="s">
        <v>0</v>
      </c>
      <c r="H6" s="58"/>
      <c r="I6" s="59" t="s">
        <v>16</v>
      </c>
      <c r="J6" s="60"/>
      <c r="K6" s="61"/>
      <c r="L6" s="60"/>
      <c r="M6" s="60"/>
      <c r="N6" s="60"/>
      <c r="O6" s="58"/>
      <c r="P6" s="60"/>
      <c r="Q6" s="58"/>
      <c r="R6" s="60"/>
      <c r="S6" s="60"/>
      <c r="T6" s="60"/>
      <c r="U6" s="60"/>
      <c r="V6" s="60"/>
      <c r="W6" s="60"/>
      <c r="X6" s="60"/>
      <c r="Y6" s="60"/>
      <c r="Z6" s="60"/>
      <c r="AA6" s="60"/>
    </row>
    <row r="7" spans="2:27" s="57" customFormat="1" ht="13.5" thickBot="1">
      <c r="B7" s="62" t="s">
        <v>44</v>
      </c>
      <c r="C7" s="63" t="s">
        <v>22</v>
      </c>
      <c r="D7" s="62"/>
      <c r="E7" s="63" t="s">
        <v>27</v>
      </c>
      <c r="F7" s="62"/>
      <c r="G7" s="63" t="s">
        <v>57</v>
      </c>
      <c r="H7" s="62"/>
      <c r="I7" s="63" t="s">
        <v>36</v>
      </c>
      <c r="J7" s="60"/>
      <c r="K7" s="64"/>
      <c r="L7" s="60"/>
      <c r="M7" s="60"/>
      <c r="N7" s="60"/>
      <c r="O7" s="58"/>
      <c r="P7" s="60"/>
      <c r="Q7" s="58"/>
      <c r="R7" s="60"/>
      <c r="S7" s="60"/>
      <c r="T7" s="60"/>
      <c r="U7" s="60"/>
      <c r="V7" s="60"/>
      <c r="W7" s="60"/>
      <c r="X7" s="60"/>
      <c r="Y7" s="60"/>
      <c r="Z7" s="60"/>
      <c r="AA7" s="60"/>
    </row>
    <row r="8" spans="2:27" s="57" customFormat="1" ht="12.75">
      <c r="B8" s="65" t="s">
        <v>45</v>
      </c>
      <c r="C8" s="66" t="s">
        <v>34</v>
      </c>
      <c r="D8" s="58"/>
      <c r="E8" s="66" t="s">
        <v>28</v>
      </c>
      <c r="F8" s="58"/>
      <c r="G8" s="66" t="s">
        <v>30</v>
      </c>
      <c r="H8" s="58"/>
      <c r="I8" s="59" t="s">
        <v>62</v>
      </c>
      <c r="J8" s="60"/>
      <c r="K8" s="61"/>
      <c r="L8" s="60"/>
      <c r="M8" s="60"/>
      <c r="N8" s="60"/>
      <c r="O8" s="58"/>
      <c r="P8" s="60"/>
      <c r="Q8" s="58"/>
      <c r="R8" s="60"/>
      <c r="S8" s="60"/>
      <c r="T8" s="60"/>
      <c r="U8" s="60"/>
      <c r="V8" s="60"/>
      <c r="W8" s="60"/>
      <c r="X8" s="60"/>
      <c r="Y8" s="60"/>
      <c r="Z8" s="60"/>
      <c r="AA8" s="60"/>
    </row>
    <row r="9" spans="2:27" s="57" customFormat="1" ht="12.75">
      <c r="B9" s="65" t="s">
        <v>46</v>
      </c>
      <c r="C9" s="66" t="s">
        <v>39</v>
      </c>
      <c r="D9" s="58"/>
      <c r="E9" s="66" t="s">
        <v>56</v>
      </c>
      <c r="F9" s="58"/>
      <c r="G9" s="66" t="s">
        <v>58</v>
      </c>
      <c r="H9" s="58"/>
      <c r="I9" s="66" t="s">
        <v>17</v>
      </c>
      <c r="J9" s="60"/>
      <c r="K9" s="61"/>
      <c r="L9" s="60"/>
      <c r="M9" s="60"/>
      <c r="N9" s="60"/>
      <c r="O9" s="58"/>
      <c r="P9" s="60"/>
      <c r="Q9" s="58"/>
      <c r="R9" s="60"/>
      <c r="S9" s="60"/>
      <c r="T9" s="60"/>
      <c r="U9" s="60"/>
      <c r="V9" s="60"/>
      <c r="W9" s="60"/>
      <c r="X9" s="60"/>
      <c r="Y9" s="60"/>
      <c r="Z9" s="60"/>
      <c r="AA9" s="60"/>
    </row>
    <row r="10" spans="2:27" s="57" customFormat="1" ht="12.75">
      <c r="B10" s="65" t="s">
        <v>52</v>
      </c>
      <c r="C10" s="66" t="s">
        <v>61</v>
      </c>
      <c r="D10" s="58"/>
      <c r="E10" s="66" t="s">
        <v>27</v>
      </c>
      <c r="F10" s="58"/>
      <c r="G10" s="66" t="s">
        <v>29</v>
      </c>
      <c r="H10" s="58"/>
      <c r="I10" s="66" t="s">
        <v>63</v>
      </c>
      <c r="J10" s="60"/>
      <c r="K10" s="64"/>
      <c r="L10" s="60"/>
      <c r="M10" s="60"/>
      <c r="N10" s="60"/>
      <c r="O10" s="58"/>
      <c r="P10" s="60"/>
      <c r="Q10" s="58"/>
      <c r="R10" s="60"/>
      <c r="S10" s="60"/>
      <c r="T10" s="60"/>
      <c r="U10" s="60"/>
      <c r="V10" s="60"/>
      <c r="W10" s="60"/>
      <c r="X10" s="60"/>
      <c r="Y10" s="60"/>
      <c r="Z10" s="60"/>
      <c r="AA10" s="60"/>
    </row>
    <row r="11" spans="2:27" s="57" customFormat="1" ht="12.75">
      <c r="B11" s="65" t="s">
        <v>60</v>
      </c>
      <c r="C11" s="66"/>
      <c r="D11" s="58"/>
      <c r="E11" s="66" t="s">
        <v>33</v>
      </c>
      <c r="F11" s="58"/>
      <c r="G11" s="66"/>
      <c r="H11" s="58"/>
      <c r="I11" s="66"/>
      <c r="J11" s="60"/>
      <c r="K11" s="61"/>
      <c r="L11" s="60"/>
      <c r="M11" s="60"/>
      <c r="N11" s="60"/>
      <c r="O11" s="58"/>
      <c r="P11" s="60"/>
      <c r="Q11" s="58"/>
      <c r="R11" s="60"/>
      <c r="S11" s="60"/>
      <c r="T11" s="60"/>
      <c r="U11" s="60"/>
      <c r="V11" s="60"/>
      <c r="W11" s="60"/>
      <c r="X11" s="60"/>
      <c r="Y11" s="60"/>
      <c r="Z11" s="60"/>
      <c r="AA11" s="60"/>
    </row>
    <row r="12" spans="2:27" s="57" customFormat="1" ht="12.75">
      <c r="B12" s="65"/>
      <c r="C12" s="66" t="s">
        <v>65</v>
      </c>
      <c r="D12" s="58"/>
      <c r="E12" s="66"/>
      <c r="F12" s="58"/>
      <c r="G12" s="66"/>
      <c r="H12" s="58"/>
      <c r="I12" s="66"/>
      <c r="J12" s="60"/>
      <c r="K12" s="64"/>
      <c r="L12" s="60"/>
      <c r="M12" s="60"/>
      <c r="N12" s="60"/>
      <c r="O12" s="58"/>
      <c r="P12" s="60"/>
      <c r="Q12" s="58"/>
      <c r="R12" s="60"/>
      <c r="S12" s="60"/>
      <c r="T12" s="67"/>
      <c r="U12" s="60"/>
      <c r="V12" s="60"/>
      <c r="W12" s="60"/>
      <c r="X12" s="60"/>
      <c r="Y12" s="60"/>
      <c r="Z12" s="60"/>
      <c r="AA12" s="60"/>
    </row>
    <row r="13" spans="2:27" s="57" customFormat="1" ht="12.75">
      <c r="B13" s="65"/>
      <c r="C13" s="66" t="s">
        <v>64</v>
      </c>
      <c r="D13" s="58"/>
      <c r="E13" s="66"/>
      <c r="F13" s="58"/>
      <c r="G13" s="66"/>
      <c r="H13" s="58"/>
      <c r="I13" s="66"/>
      <c r="J13" s="60"/>
      <c r="K13" s="64"/>
      <c r="L13" s="60"/>
      <c r="M13" s="60"/>
      <c r="N13" s="60"/>
      <c r="O13" s="58"/>
      <c r="P13" s="60"/>
      <c r="Q13" s="58"/>
      <c r="R13" s="60"/>
      <c r="S13" s="60"/>
      <c r="T13" s="60"/>
      <c r="U13" s="60"/>
      <c r="V13" s="60"/>
      <c r="W13" s="60"/>
      <c r="X13" s="60"/>
      <c r="Y13" s="60"/>
      <c r="Z13" s="60"/>
      <c r="AA13" s="60"/>
    </row>
    <row r="14" spans="2:27" s="57" customFormat="1" ht="12.75">
      <c r="B14" s="65"/>
      <c r="C14" s="66"/>
      <c r="D14" s="58"/>
      <c r="E14" s="66"/>
      <c r="F14" s="58"/>
      <c r="G14" s="66"/>
      <c r="H14" s="58"/>
      <c r="I14" s="66"/>
      <c r="J14" s="60"/>
      <c r="K14" s="64"/>
      <c r="L14" s="60"/>
      <c r="M14" s="60"/>
      <c r="N14" s="60"/>
      <c r="O14" s="58"/>
      <c r="P14" s="60"/>
      <c r="Q14" s="58"/>
      <c r="R14" s="60"/>
      <c r="S14" s="60"/>
      <c r="T14" s="60"/>
      <c r="U14" s="60"/>
      <c r="V14" s="60"/>
      <c r="W14" s="60"/>
      <c r="X14" s="60"/>
      <c r="Y14" s="60"/>
      <c r="Z14" s="60"/>
      <c r="AA14" s="60"/>
    </row>
    <row r="15" spans="1:27" ht="15.75">
      <c r="A15" s="47"/>
      <c r="B15" s="48" t="s">
        <v>47</v>
      </c>
      <c r="C15" s="47"/>
      <c r="D15" s="47"/>
      <c r="E15" s="47"/>
      <c r="F15" s="47"/>
      <c r="G15" s="52"/>
      <c r="H15" s="52"/>
      <c r="I15" s="52"/>
      <c r="J15" s="52"/>
      <c r="K15" s="52"/>
      <c r="L15" s="46"/>
      <c r="M15" s="46"/>
      <c r="N15" s="69"/>
      <c r="O15" s="46"/>
      <c r="P15" s="46"/>
      <c r="Q15" s="46"/>
      <c r="R15" s="46"/>
      <c r="S15" s="46"/>
      <c r="T15" s="53"/>
      <c r="U15" s="46"/>
      <c r="V15" s="46"/>
      <c r="W15" s="46"/>
      <c r="X15" s="46"/>
      <c r="Y15" s="46"/>
      <c r="Z15" s="46"/>
      <c r="AA15" s="46"/>
    </row>
    <row r="16" spans="3:27" ht="15.75">
      <c r="C16" s="70" t="s">
        <v>53</v>
      </c>
      <c r="D16" s="71"/>
      <c r="E16" s="70" t="s">
        <v>54</v>
      </c>
      <c r="F16" s="52"/>
      <c r="G16" s="52"/>
      <c r="H16" s="52"/>
      <c r="I16" s="52"/>
      <c r="J16" s="52"/>
      <c r="K16" s="52"/>
      <c r="L16" s="46"/>
      <c r="M16" s="46"/>
      <c r="N16" s="69"/>
      <c r="O16" s="49"/>
      <c r="P16" s="49"/>
      <c r="Q16" s="46"/>
      <c r="U16" s="46"/>
      <c r="V16" s="46"/>
      <c r="W16" s="46"/>
      <c r="X16" s="46"/>
      <c r="Y16" s="46"/>
      <c r="Z16" s="46"/>
      <c r="AA16" s="46"/>
    </row>
    <row r="17" spans="1:27" ht="15.75">
      <c r="A17" s="43" t="s">
        <v>42</v>
      </c>
      <c r="B17" s="72"/>
      <c r="C17" s="73"/>
      <c r="D17" s="72"/>
      <c r="E17" s="73"/>
      <c r="F17" s="47"/>
      <c r="G17" s="74"/>
      <c r="H17" s="52"/>
      <c r="I17" s="52"/>
      <c r="J17" s="52"/>
      <c r="K17" s="52"/>
      <c r="L17" s="46"/>
      <c r="M17" s="46"/>
      <c r="N17" s="69"/>
      <c r="O17" s="49"/>
      <c r="P17" s="49"/>
      <c r="Q17" s="46"/>
      <c r="U17" s="46"/>
      <c r="V17" s="46"/>
      <c r="W17" s="46"/>
      <c r="X17" s="46"/>
      <c r="Y17" s="46"/>
      <c r="Z17" s="46"/>
      <c r="AA17" s="46"/>
    </row>
    <row r="18" spans="1:27" ht="12.75">
      <c r="A18" s="43" t="s">
        <v>43</v>
      </c>
      <c r="B18" s="72"/>
      <c r="C18" s="73"/>
      <c r="D18" s="72"/>
      <c r="E18" s="73"/>
      <c r="F18" s="47"/>
      <c r="H18" s="52"/>
      <c r="I18" s="52"/>
      <c r="J18" s="52"/>
      <c r="K18" s="52"/>
      <c r="L18" s="46"/>
      <c r="M18" s="46"/>
      <c r="N18" s="46"/>
      <c r="O18" s="46"/>
      <c r="P18" s="46"/>
      <c r="Q18" s="46"/>
      <c r="U18" s="46"/>
      <c r="V18" s="46"/>
      <c r="W18" s="46"/>
      <c r="X18" s="46"/>
      <c r="Y18" s="46"/>
      <c r="Z18" s="46"/>
      <c r="AA18" s="46"/>
    </row>
    <row r="19" spans="1:27" ht="13.5" thickBot="1">
      <c r="A19" s="113" t="s">
        <v>44</v>
      </c>
      <c r="B19" s="76"/>
      <c r="C19" s="77"/>
      <c r="D19" s="76"/>
      <c r="E19" s="77"/>
      <c r="F19" s="76"/>
      <c r="G19" s="46"/>
      <c r="H19" s="52"/>
      <c r="I19" s="52"/>
      <c r="J19" s="52"/>
      <c r="K19" s="52"/>
      <c r="L19" s="46"/>
      <c r="M19" s="46"/>
      <c r="N19" s="46"/>
      <c r="O19" s="46"/>
      <c r="P19" s="46"/>
      <c r="Q19" s="46"/>
      <c r="U19" s="46"/>
      <c r="V19" s="46"/>
      <c r="W19" s="46"/>
      <c r="X19" s="46"/>
      <c r="Y19" s="46"/>
      <c r="Z19" s="46"/>
      <c r="AA19" s="46"/>
    </row>
    <row r="20" spans="1:27" ht="12.75">
      <c r="A20" s="43" t="s">
        <v>45</v>
      </c>
      <c r="B20" s="78"/>
      <c r="C20" s="79"/>
      <c r="D20" s="78"/>
      <c r="E20" s="79"/>
      <c r="F20" s="80"/>
      <c r="H20" s="52"/>
      <c r="I20" s="52"/>
      <c r="J20" s="52"/>
      <c r="K20" s="52"/>
      <c r="L20" s="46"/>
      <c r="M20" s="46"/>
      <c r="N20" s="46"/>
      <c r="O20" s="46"/>
      <c r="P20" s="46"/>
      <c r="Q20" s="46"/>
      <c r="U20" s="46"/>
      <c r="V20" s="46"/>
      <c r="W20" s="46"/>
      <c r="X20" s="46"/>
      <c r="Y20" s="46"/>
      <c r="Z20" s="46"/>
      <c r="AA20" s="46"/>
    </row>
    <row r="21" spans="1:27" ht="12.75">
      <c r="A21" s="43" t="s">
        <v>46</v>
      </c>
      <c r="B21" s="78"/>
      <c r="C21" s="79"/>
      <c r="D21" s="78"/>
      <c r="E21" s="79"/>
      <c r="F21" s="80"/>
      <c r="H21" s="52"/>
      <c r="I21" s="52"/>
      <c r="J21" s="52"/>
      <c r="K21" s="52"/>
      <c r="L21" s="46"/>
      <c r="M21" s="81"/>
      <c r="N21" s="46"/>
      <c r="O21" s="46"/>
      <c r="P21" s="46"/>
      <c r="Q21" s="46"/>
      <c r="U21" s="46"/>
      <c r="V21" s="46"/>
      <c r="W21" s="46"/>
      <c r="X21" s="46"/>
      <c r="Y21" s="46"/>
      <c r="Z21" s="46"/>
      <c r="AA21" s="46"/>
    </row>
    <row r="22" spans="1:27" ht="12.75">
      <c r="A22" s="43" t="s">
        <v>52</v>
      </c>
      <c r="B22" s="78"/>
      <c r="C22" s="79"/>
      <c r="D22" s="78"/>
      <c r="E22" s="79"/>
      <c r="F22" s="80"/>
      <c r="H22" s="52"/>
      <c r="I22" s="52"/>
      <c r="J22" s="52"/>
      <c r="K22" s="52"/>
      <c r="L22" s="82"/>
      <c r="M22" s="81"/>
      <c r="N22" s="46"/>
      <c r="O22" s="46"/>
      <c r="P22" s="46"/>
      <c r="Q22" s="46"/>
      <c r="U22" s="46"/>
      <c r="V22" s="46"/>
      <c r="W22" s="46"/>
      <c r="X22" s="46"/>
      <c r="Y22" s="46"/>
      <c r="Z22" s="46"/>
      <c r="AA22" s="46"/>
    </row>
    <row r="23" spans="2:27" ht="12.75">
      <c r="B23" s="78"/>
      <c r="C23" s="79"/>
      <c r="D23" s="78"/>
      <c r="E23" s="79"/>
      <c r="F23" s="80"/>
      <c r="H23" s="52"/>
      <c r="J23" s="46"/>
      <c r="K23" s="68"/>
      <c r="L23" s="46"/>
      <c r="M23" s="81"/>
      <c r="N23" s="46"/>
      <c r="O23" s="46"/>
      <c r="P23" s="46"/>
      <c r="Q23" s="46"/>
      <c r="U23" s="46"/>
      <c r="V23" s="46"/>
      <c r="W23" s="46"/>
      <c r="X23" s="46"/>
      <c r="Y23" s="46"/>
      <c r="Z23" s="46"/>
      <c r="AA23" s="46"/>
    </row>
    <row r="24" spans="2:27" ht="12.75">
      <c r="B24" s="78"/>
      <c r="C24" s="79"/>
      <c r="D24" s="78"/>
      <c r="E24" s="79"/>
      <c r="F24" s="80"/>
      <c r="H24" s="52"/>
      <c r="J24" s="82"/>
      <c r="K24" s="83"/>
      <c r="L24" s="82"/>
      <c r="M24" s="81"/>
      <c r="N24" s="46"/>
      <c r="O24" s="46"/>
      <c r="P24" s="46"/>
      <c r="Q24" s="46"/>
      <c r="U24" s="46"/>
      <c r="V24" s="46"/>
      <c r="W24" s="46"/>
      <c r="X24" s="46"/>
      <c r="Y24" s="46"/>
      <c r="Z24" s="46"/>
      <c r="AA24" s="46"/>
    </row>
    <row r="25" spans="2:27" ht="12.75">
      <c r="B25" s="52"/>
      <c r="C25" s="52"/>
      <c r="D25" s="52"/>
      <c r="E25" s="52"/>
      <c r="F25" s="52"/>
      <c r="H25" s="52"/>
      <c r="J25" s="82"/>
      <c r="K25" s="82"/>
      <c r="L25" s="82"/>
      <c r="M25" s="81"/>
      <c r="N25" s="49"/>
      <c r="O25" s="49"/>
      <c r="P25" s="49"/>
      <c r="Q25" s="46"/>
      <c r="U25" s="81"/>
      <c r="V25" s="46"/>
      <c r="W25" s="46"/>
      <c r="X25" s="46"/>
      <c r="Y25" s="46"/>
      <c r="Z25" s="46"/>
      <c r="AA25" s="46"/>
    </row>
    <row r="26" spans="2:27" ht="12.75">
      <c r="B26" s="52"/>
      <c r="C26" s="52"/>
      <c r="D26" s="52"/>
      <c r="E26" s="52"/>
      <c r="F26" s="52"/>
      <c r="H26" s="52"/>
      <c r="J26" s="82"/>
      <c r="K26" s="84"/>
      <c r="L26" s="84"/>
      <c r="M26" s="81"/>
      <c r="N26" s="54"/>
      <c r="O26" s="54"/>
      <c r="P26" s="54"/>
      <c r="Q26" s="53"/>
      <c r="U26" s="46"/>
      <c r="V26" s="46"/>
      <c r="W26" s="46"/>
      <c r="X26" s="46"/>
      <c r="Y26" s="46"/>
      <c r="Z26" s="46"/>
      <c r="AA26" s="46"/>
    </row>
    <row r="27" spans="2:27" ht="12.75">
      <c r="B27" s="52"/>
      <c r="C27" s="85"/>
      <c r="D27" s="85"/>
      <c r="E27" s="86"/>
      <c r="F27" s="52"/>
      <c r="G27" s="52"/>
      <c r="H27" s="52"/>
      <c r="I27" s="52"/>
      <c r="J27" s="46"/>
      <c r="K27" s="46"/>
      <c r="L27" s="46"/>
      <c r="M27" s="46"/>
      <c r="N27" s="49"/>
      <c r="O27" s="49"/>
      <c r="P27" s="49"/>
      <c r="Q27" s="46"/>
      <c r="U27" s="46"/>
      <c r="V27" s="46"/>
      <c r="W27" s="46"/>
      <c r="X27" s="46"/>
      <c r="Y27" s="46"/>
      <c r="Z27" s="46"/>
      <c r="AA27" s="46"/>
    </row>
    <row r="28" spans="1:27" ht="15.75">
      <c r="A28" s="47"/>
      <c r="B28" s="48" t="s">
        <v>48</v>
      </c>
      <c r="C28" s="47"/>
      <c r="D28" s="47"/>
      <c r="E28" s="47"/>
      <c r="F28" s="47"/>
      <c r="G28" s="47"/>
      <c r="H28" s="52"/>
      <c r="I28" s="52"/>
      <c r="J28" s="46"/>
      <c r="K28" s="46"/>
      <c r="L28" s="46"/>
      <c r="M28" s="46"/>
      <c r="N28" s="49"/>
      <c r="O28" s="49"/>
      <c r="P28" s="49"/>
      <c r="Q28" s="46"/>
      <c r="U28" s="46"/>
      <c r="V28" s="46"/>
      <c r="W28" s="46"/>
      <c r="X28" s="46"/>
      <c r="Y28" s="46"/>
      <c r="Z28" s="46"/>
      <c r="AA28" s="46"/>
    </row>
    <row r="29" spans="2:27" ht="15.75">
      <c r="B29" s="52"/>
      <c r="C29" s="87" t="s">
        <v>55</v>
      </c>
      <c r="D29" s="87"/>
      <c r="E29" s="87" t="s">
        <v>49</v>
      </c>
      <c r="F29" s="87"/>
      <c r="G29" s="87" t="s">
        <v>50</v>
      </c>
      <c r="H29" s="52"/>
      <c r="I29" s="52"/>
      <c r="J29" s="46"/>
      <c r="K29" s="46"/>
      <c r="L29" s="46"/>
      <c r="M29" s="46"/>
      <c r="N29" s="49"/>
      <c r="O29" s="49"/>
      <c r="P29" s="49"/>
      <c r="Q29" s="46"/>
      <c r="U29" s="46"/>
      <c r="V29" s="46"/>
      <c r="W29" s="46"/>
      <c r="X29" s="46"/>
      <c r="Y29" s="46"/>
      <c r="Z29" s="46"/>
      <c r="AA29" s="46"/>
    </row>
    <row r="30" spans="2:27" ht="12.75">
      <c r="B30" s="88"/>
      <c r="C30" s="88"/>
      <c r="D30" s="88"/>
      <c r="E30" s="88"/>
      <c r="F30" s="88"/>
      <c r="G30" s="88"/>
      <c r="H30" s="52"/>
      <c r="I30" s="52"/>
      <c r="J30" s="46"/>
      <c r="K30" s="46"/>
      <c r="L30" s="46"/>
      <c r="M30" s="46"/>
      <c r="N30" s="49"/>
      <c r="O30" s="49"/>
      <c r="P30" s="49"/>
      <c r="Q30" s="46"/>
      <c r="U30" s="46"/>
      <c r="V30" s="46"/>
      <c r="W30" s="46"/>
      <c r="X30" s="46"/>
      <c r="Y30" s="46"/>
      <c r="Z30" s="46"/>
      <c r="AA30" s="46"/>
    </row>
    <row r="31" spans="2:27" ht="12.75">
      <c r="B31" s="89"/>
      <c r="C31" s="89"/>
      <c r="D31" s="89"/>
      <c r="E31" s="89"/>
      <c r="F31" s="89"/>
      <c r="G31" s="89"/>
      <c r="H31" s="52"/>
      <c r="I31" s="52"/>
      <c r="J31" s="46"/>
      <c r="K31" s="53"/>
      <c r="L31" s="46"/>
      <c r="M31" s="46"/>
      <c r="N31" s="49"/>
      <c r="O31" s="49"/>
      <c r="P31" s="49"/>
      <c r="Q31" s="46"/>
      <c r="U31" s="46"/>
      <c r="V31" s="46"/>
      <c r="W31" s="46"/>
      <c r="X31" s="46"/>
      <c r="Y31" s="46"/>
      <c r="Z31" s="46"/>
      <c r="AA31" s="46"/>
    </row>
    <row r="32" spans="2:27" ht="12.75">
      <c r="B32" s="90"/>
      <c r="C32" s="90"/>
      <c r="D32" s="90"/>
      <c r="E32" s="90"/>
      <c r="F32" s="90"/>
      <c r="G32" s="90"/>
      <c r="H32" s="52"/>
      <c r="I32" s="52"/>
      <c r="J32" s="91"/>
      <c r="K32" s="46"/>
      <c r="L32" s="46"/>
      <c r="M32" s="46"/>
      <c r="N32" s="49"/>
      <c r="O32" s="49"/>
      <c r="P32" s="49"/>
      <c r="Q32" s="46"/>
      <c r="U32" s="46"/>
      <c r="V32" s="46"/>
      <c r="W32" s="46"/>
      <c r="X32" s="46"/>
      <c r="Y32" s="46"/>
      <c r="Z32" s="46"/>
      <c r="AA32" s="46"/>
    </row>
    <row r="33" spans="2:27" ht="12.75">
      <c r="B33" s="92"/>
      <c r="C33" s="83"/>
      <c r="D33" s="92"/>
      <c r="E33" s="83"/>
      <c r="F33" s="92"/>
      <c r="G33" s="93"/>
      <c r="H33" s="92"/>
      <c r="I33" s="93"/>
      <c r="J33" s="91"/>
      <c r="K33" s="46"/>
      <c r="L33" s="46"/>
      <c r="M33" s="46"/>
      <c r="N33" s="49"/>
      <c r="O33" s="49"/>
      <c r="P33" s="49"/>
      <c r="Q33" s="94"/>
      <c r="U33" s="46"/>
      <c r="V33" s="46"/>
      <c r="W33" s="46"/>
      <c r="X33" s="46"/>
      <c r="Y33" s="46"/>
      <c r="Z33" s="46"/>
      <c r="AA33" s="46"/>
    </row>
    <row r="34" spans="2:27" ht="12.75">
      <c r="B34" s="92"/>
      <c r="C34" s="83"/>
      <c r="D34" s="92"/>
      <c r="E34" s="83"/>
      <c r="F34" s="92"/>
      <c r="G34" s="83"/>
      <c r="H34" s="92"/>
      <c r="I34" s="93"/>
      <c r="J34" s="91"/>
      <c r="K34" s="46"/>
      <c r="L34" s="46"/>
      <c r="M34" s="46"/>
      <c r="N34" s="49"/>
      <c r="O34" s="49"/>
      <c r="P34" s="49"/>
      <c r="Q34" s="94"/>
      <c r="U34" s="46"/>
      <c r="V34" s="46"/>
      <c r="W34" s="46"/>
      <c r="X34" s="46"/>
      <c r="Y34" s="46"/>
      <c r="Z34" s="46"/>
      <c r="AA34" s="46"/>
    </row>
    <row r="35" spans="2:27" ht="12.75">
      <c r="B35" s="92"/>
      <c r="C35" s="83"/>
      <c r="D35" s="92"/>
      <c r="E35" s="83"/>
      <c r="F35" s="92"/>
      <c r="G35" s="83"/>
      <c r="H35" s="92"/>
      <c r="I35" s="93"/>
      <c r="J35" s="91"/>
      <c r="K35" s="46"/>
      <c r="L35" s="46"/>
      <c r="M35" s="46"/>
      <c r="N35" s="46"/>
      <c r="O35" s="46"/>
      <c r="P35" s="46"/>
      <c r="Q35" s="46"/>
      <c r="U35" s="46"/>
      <c r="V35" s="46"/>
      <c r="W35" s="46"/>
      <c r="X35" s="46"/>
      <c r="Y35" s="46"/>
      <c r="Z35" s="46"/>
      <c r="AA35" s="46"/>
    </row>
    <row r="36" spans="2:27" ht="12.75">
      <c r="B36" s="92"/>
      <c r="C36" s="83"/>
      <c r="D36" s="92"/>
      <c r="E36" s="93"/>
      <c r="F36" s="92"/>
      <c r="G36" s="83"/>
      <c r="H36" s="92"/>
      <c r="I36" s="95"/>
      <c r="J36" s="91"/>
      <c r="K36" s="46"/>
      <c r="L36" s="46"/>
      <c r="M36" s="46"/>
      <c r="N36" s="46"/>
      <c r="O36" s="46"/>
      <c r="P36" s="46"/>
      <c r="Q36" s="46"/>
      <c r="U36" s="46"/>
      <c r="V36" s="46"/>
      <c r="W36" s="46"/>
      <c r="X36" s="46"/>
      <c r="Y36" s="46"/>
      <c r="Z36" s="46"/>
      <c r="AA36" s="46"/>
    </row>
    <row r="37" spans="2:27" ht="12.75">
      <c r="B37" s="96"/>
      <c r="C37" s="52"/>
      <c r="J37" s="91"/>
      <c r="K37" s="46"/>
      <c r="L37" s="46"/>
      <c r="M37" s="46"/>
      <c r="N37" s="46"/>
      <c r="O37" s="46"/>
      <c r="P37" s="46"/>
      <c r="Q37" s="46"/>
      <c r="U37" s="46"/>
      <c r="V37" s="46"/>
      <c r="W37" s="46"/>
      <c r="X37" s="46"/>
      <c r="Y37" s="46"/>
      <c r="Z37" s="46"/>
      <c r="AA37" s="46"/>
    </row>
    <row r="38" spans="2:27" ht="12.75">
      <c r="B38" s="52"/>
      <c r="C38" s="85"/>
      <c r="D38" s="85"/>
      <c r="E38" s="97"/>
      <c r="I38" s="98"/>
      <c r="J38" s="46"/>
      <c r="K38" s="46"/>
      <c r="L38" s="46"/>
      <c r="M38" s="46"/>
      <c r="N38" s="46"/>
      <c r="O38" s="46"/>
      <c r="P38" s="46"/>
      <c r="Q38" s="46"/>
      <c r="U38" s="46"/>
      <c r="V38" s="46"/>
      <c r="W38" s="46"/>
      <c r="X38" s="46"/>
      <c r="Y38" s="46"/>
      <c r="Z38" s="46"/>
      <c r="AA38" s="46"/>
    </row>
    <row r="39" spans="1:27" ht="15.75">
      <c r="A39" s="72"/>
      <c r="B39" s="48" t="s">
        <v>51</v>
      </c>
      <c r="C39" s="47"/>
      <c r="D39" s="47"/>
      <c r="E39" s="47"/>
      <c r="F39" s="47"/>
      <c r="G39" s="47"/>
      <c r="H39" s="52"/>
      <c r="I39" s="52"/>
      <c r="J39" s="99"/>
      <c r="K39" s="99"/>
      <c r="L39" s="99"/>
      <c r="M39" s="100"/>
      <c r="N39" s="99"/>
      <c r="O39" s="99"/>
      <c r="P39" s="99"/>
      <c r="Q39" s="99"/>
      <c r="U39" s="46"/>
      <c r="V39" s="46"/>
      <c r="W39" s="46"/>
      <c r="X39" s="46"/>
      <c r="Y39" s="46"/>
      <c r="Z39" s="46"/>
      <c r="AA39" s="46"/>
    </row>
    <row r="40" spans="1:27" ht="15.75">
      <c r="A40" s="46"/>
      <c r="C40" s="70" t="s">
        <v>12</v>
      </c>
      <c r="D40" s="71"/>
      <c r="E40" s="70" t="s">
        <v>13</v>
      </c>
      <c r="F40" s="52"/>
      <c r="G40" s="52"/>
      <c r="H40" s="46"/>
      <c r="I40" s="46"/>
      <c r="J40" s="46"/>
      <c r="K40" s="46"/>
      <c r="L40" s="46"/>
      <c r="M40" s="91"/>
      <c r="N40" s="46"/>
      <c r="O40" s="46"/>
      <c r="P40" s="46"/>
      <c r="Q40" s="46"/>
      <c r="U40" s="46"/>
      <c r="V40" s="46"/>
      <c r="W40" s="46"/>
      <c r="X40" s="46"/>
      <c r="Y40" s="46"/>
      <c r="Z40" s="46"/>
      <c r="AA40" s="46"/>
    </row>
    <row r="41" spans="1:27" ht="12.75">
      <c r="A41" s="46"/>
      <c r="B41" s="52"/>
      <c r="C41" s="88"/>
      <c r="D41" s="52"/>
      <c r="E41" s="88"/>
      <c r="F41" s="52"/>
      <c r="H41" s="46"/>
      <c r="I41" s="46"/>
      <c r="J41" s="46"/>
      <c r="K41" s="46"/>
      <c r="L41" s="46"/>
      <c r="M41" s="81"/>
      <c r="N41" s="46"/>
      <c r="O41" s="46"/>
      <c r="P41" s="46"/>
      <c r="Q41" s="46"/>
      <c r="U41" s="46"/>
      <c r="V41" s="46"/>
      <c r="W41" s="46"/>
      <c r="X41" s="46"/>
      <c r="Y41" s="46"/>
      <c r="Z41" s="46"/>
      <c r="AA41" s="46"/>
    </row>
    <row r="42" spans="1:27" ht="12" customHeight="1">
      <c r="A42" s="46"/>
      <c r="B42" s="52"/>
      <c r="C42" s="89"/>
      <c r="D42" s="52"/>
      <c r="E42" s="89"/>
      <c r="F42" s="52"/>
      <c r="H42" s="46"/>
      <c r="I42" s="46"/>
      <c r="J42" s="46"/>
      <c r="K42" s="46"/>
      <c r="L42" s="46"/>
      <c r="M42" s="46"/>
      <c r="N42" s="46"/>
      <c r="O42" s="46"/>
      <c r="P42" s="46"/>
      <c r="Q42" s="46"/>
      <c r="U42" s="46"/>
      <c r="V42" s="46"/>
      <c r="W42" s="46"/>
      <c r="X42" s="46"/>
      <c r="Y42" s="46"/>
      <c r="Z42" s="46"/>
      <c r="AA42" s="46"/>
    </row>
    <row r="43" spans="1:27" ht="12.75">
      <c r="A43" s="46"/>
      <c r="B43" s="52"/>
      <c r="C43" s="90"/>
      <c r="D43" s="52"/>
      <c r="E43" s="90"/>
      <c r="F43" s="52"/>
      <c r="H43" s="46"/>
      <c r="I43" s="46"/>
      <c r="J43" s="46"/>
      <c r="K43" s="46"/>
      <c r="L43" s="46"/>
      <c r="M43" s="81"/>
      <c r="N43" s="46"/>
      <c r="O43" s="46"/>
      <c r="P43" s="46"/>
      <c r="Q43" s="46"/>
      <c r="U43" s="46"/>
      <c r="V43" s="46"/>
      <c r="W43" s="46"/>
      <c r="X43" s="46"/>
      <c r="Y43" s="46"/>
      <c r="Z43" s="46"/>
      <c r="AA43" s="46"/>
    </row>
    <row r="44" spans="1:27" ht="12" customHeight="1">
      <c r="A44" s="46"/>
      <c r="B44" s="52"/>
      <c r="C44" s="101"/>
      <c r="D44" s="52"/>
      <c r="E44" s="101"/>
      <c r="F44" s="52"/>
      <c r="H44" s="46"/>
      <c r="I44" s="46"/>
      <c r="J44" s="46"/>
      <c r="K44" s="46"/>
      <c r="L44" s="46"/>
      <c r="M44" s="81"/>
      <c r="N44" s="46"/>
      <c r="O44" s="46"/>
      <c r="P44" s="46"/>
      <c r="Q44" s="46"/>
      <c r="U44" s="46"/>
      <c r="V44" s="46"/>
      <c r="W44" s="46"/>
      <c r="X44" s="46"/>
      <c r="Y44" s="46"/>
      <c r="Z44" s="46"/>
      <c r="AA44" s="46"/>
    </row>
    <row r="45" spans="1:27" ht="12" customHeight="1">
      <c r="A45" s="46"/>
      <c r="B45" s="52"/>
      <c r="C45" s="101"/>
      <c r="D45" s="52"/>
      <c r="E45" s="101"/>
      <c r="F45" s="52"/>
      <c r="H45" s="46"/>
      <c r="I45" s="46"/>
      <c r="J45" s="46"/>
      <c r="K45" s="46"/>
      <c r="L45" s="46"/>
      <c r="M45" s="91"/>
      <c r="N45" s="46"/>
      <c r="O45" s="46"/>
      <c r="P45" s="46"/>
      <c r="Q45" s="46"/>
      <c r="U45" s="46"/>
      <c r="V45" s="46"/>
      <c r="W45" s="46"/>
      <c r="X45" s="46"/>
      <c r="Y45" s="46"/>
      <c r="Z45" s="46"/>
      <c r="AA45" s="46"/>
    </row>
    <row r="46" spans="1:27" ht="12.75">
      <c r="A46" s="46"/>
      <c r="B46" s="52"/>
      <c r="C46" s="101"/>
      <c r="D46" s="52"/>
      <c r="E46" s="101"/>
      <c r="F46" s="52"/>
      <c r="H46" s="46"/>
      <c r="I46" s="46"/>
      <c r="J46" s="46"/>
      <c r="K46" s="46"/>
      <c r="L46" s="46"/>
      <c r="M46" s="91"/>
      <c r="N46" s="46"/>
      <c r="O46" s="46"/>
      <c r="P46" s="46"/>
      <c r="Q46" s="46"/>
      <c r="U46" s="46"/>
      <c r="V46" s="46"/>
      <c r="W46" s="46"/>
      <c r="X46" s="46"/>
      <c r="Y46" s="46"/>
      <c r="Z46" s="46"/>
      <c r="AA46" s="46"/>
    </row>
    <row r="47" spans="1:27" ht="12.75">
      <c r="A47" s="46"/>
      <c r="B47" s="52"/>
      <c r="C47" s="52"/>
      <c r="D47" s="52"/>
      <c r="E47" s="52"/>
      <c r="F47" s="52"/>
      <c r="H47" s="84"/>
      <c r="I47" s="102"/>
      <c r="J47" s="46"/>
      <c r="K47" s="46"/>
      <c r="L47" s="46"/>
      <c r="M47" s="46"/>
      <c r="N47" s="46"/>
      <c r="O47" s="46"/>
      <c r="P47" s="46"/>
      <c r="Q47" s="46"/>
      <c r="U47" s="46"/>
      <c r="V47" s="46"/>
      <c r="W47" s="46"/>
      <c r="X47" s="46"/>
      <c r="Y47" s="46"/>
      <c r="Z47" s="46"/>
      <c r="AA47" s="46"/>
    </row>
    <row r="48" spans="1:27" ht="12.75">
      <c r="A48" s="46"/>
      <c r="B48" s="52"/>
      <c r="C48" s="52"/>
      <c r="D48" s="52"/>
      <c r="E48" s="52"/>
      <c r="F48" s="52"/>
      <c r="H48" s="84"/>
      <c r="I48" s="102"/>
      <c r="J48" s="46"/>
      <c r="K48" s="46"/>
      <c r="L48" s="46"/>
      <c r="M48" s="46"/>
      <c r="N48" s="46"/>
      <c r="O48" s="46"/>
      <c r="P48" s="46"/>
      <c r="Q48" s="46"/>
      <c r="U48" s="46"/>
      <c r="V48" s="46"/>
      <c r="W48" s="46"/>
      <c r="X48" s="46"/>
      <c r="Y48" s="46"/>
      <c r="Z48" s="46"/>
      <c r="AA48" s="46"/>
    </row>
    <row r="49" spans="1:27" ht="12.75">
      <c r="A49" s="46"/>
      <c r="B49" s="103"/>
      <c r="C49" s="104"/>
      <c r="D49" s="45"/>
      <c r="E49" s="104"/>
      <c r="F49" s="45"/>
      <c r="G49" s="105"/>
      <c r="H49" s="103"/>
      <c r="I49" s="106"/>
      <c r="J49" s="91"/>
      <c r="K49" s="46"/>
      <c r="L49" s="46"/>
      <c r="M49" s="81"/>
      <c r="N49" s="46"/>
      <c r="O49" s="46"/>
      <c r="P49" s="46"/>
      <c r="Q49" s="46"/>
      <c r="U49" s="46"/>
      <c r="V49" s="46"/>
      <c r="W49" s="46"/>
      <c r="X49" s="46"/>
      <c r="Y49" s="46"/>
      <c r="Z49" s="46"/>
      <c r="AA49" s="46"/>
    </row>
    <row r="50" spans="1:27" ht="12.75">
      <c r="A50" s="46"/>
      <c r="B50" s="103"/>
      <c r="C50" s="45"/>
      <c r="D50" s="45"/>
      <c r="E50" s="104"/>
      <c r="F50" s="45"/>
      <c r="G50" s="105"/>
      <c r="H50" s="103"/>
      <c r="I50" s="106"/>
      <c r="J50" s="46"/>
      <c r="K50" s="46"/>
      <c r="L50" s="46"/>
      <c r="M50" s="46"/>
      <c r="N50" s="46"/>
      <c r="O50" s="46"/>
      <c r="P50" s="46"/>
      <c r="Q50" s="46"/>
      <c r="U50" s="46"/>
      <c r="V50" s="46"/>
      <c r="W50" s="46"/>
      <c r="X50" s="46"/>
      <c r="Y50" s="46"/>
      <c r="Z50" s="46"/>
      <c r="AA50" s="46"/>
    </row>
    <row r="51" spans="1:27" ht="12.75">
      <c r="A51" s="46"/>
      <c r="B51" s="103"/>
      <c r="C51" s="45"/>
      <c r="D51" s="45"/>
      <c r="E51" s="105"/>
      <c r="F51" s="45"/>
      <c r="G51" s="45"/>
      <c r="H51" s="103"/>
      <c r="I51" s="106"/>
      <c r="J51" s="46"/>
      <c r="K51" s="46"/>
      <c r="L51" s="46"/>
      <c r="M51" s="46"/>
      <c r="N51" s="46"/>
      <c r="O51" s="46"/>
      <c r="P51" s="46"/>
      <c r="Q51" s="46"/>
      <c r="U51" s="46"/>
      <c r="V51" s="46"/>
      <c r="W51" s="46"/>
      <c r="X51" s="46"/>
      <c r="Y51" s="46"/>
      <c r="Z51" s="46"/>
      <c r="AA51" s="46"/>
    </row>
    <row r="52" spans="1:27" ht="12.75">
      <c r="A52" s="46"/>
      <c r="B52" s="103"/>
      <c r="C52" s="107"/>
      <c r="D52" s="75"/>
      <c r="E52" s="108"/>
      <c r="F52" s="82"/>
      <c r="G52" s="108"/>
      <c r="H52" s="103"/>
      <c r="I52" s="106"/>
      <c r="J52" s="46"/>
      <c r="K52" s="46"/>
      <c r="L52" s="46"/>
      <c r="M52" s="46"/>
      <c r="N52" s="46"/>
      <c r="O52" s="46"/>
      <c r="P52" s="46"/>
      <c r="Q52" s="46"/>
      <c r="U52" s="46"/>
      <c r="V52" s="46"/>
      <c r="W52" s="68"/>
      <c r="X52" s="46"/>
      <c r="Y52" s="68"/>
      <c r="Z52" s="46"/>
      <c r="AA52" s="46"/>
    </row>
    <row r="53" spans="1:27" ht="12.75">
      <c r="A53" s="46"/>
      <c r="B53" s="109"/>
      <c r="C53" s="110"/>
      <c r="D53" s="45"/>
      <c r="E53" s="105"/>
      <c r="F53" s="111"/>
      <c r="G53" s="105"/>
      <c r="H53" s="103"/>
      <c r="I53" s="106"/>
      <c r="J53" s="46"/>
      <c r="K53" s="46"/>
      <c r="L53" s="46"/>
      <c r="M53" s="46"/>
      <c r="N53" s="46"/>
      <c r="O53" s="46"/>
      <c r="P53" s="46"/>
      <c r="Q53" s="46"/>
      <c r="U53" s="46"/>
      <c r="V53" s="46"/>
      <c r="W53" s="68"/>
      <c r="X53" s="46"/>
      <c r="Y53" s="68"/>
      <c r="Z53" s="46"/>
      <c r="AA53" s="46"/>
    </row>
    <row r="54" spans="1:27" ht="12.75">
      <c r="A54" s="46"/>
      <c r="B54" s="105"/>
      <c r="C54" s="105"/>
      <c r="D54" s="45"/>
      <c r="E54" s="105"/>
      <c r="F54" s="45"/>
      <c r="G54" s="105"/>
      <c r="H54" s="103"/>
      <c r="I54" s="106"/>
      <c r="J54" s="46"/>
      <c r="K54" s="46"/>
      <c r="L54" s="46"/>
      <c r="M54" s="46"/>
      <c r="N54" s="46"/>
      <c r="O54" s="46"/>
      <c r="P54" s="46"/>
      <c r="Q54" s="46"/>
      <c r="U54" s="46"/>
      <c r="V54" s="46"/>
      <c r="W54" s="68"/>
      <c r="X54" s="46"/>
      <c r="Y54" s="68"/>
      <c r="Z54" s="46"/>
      <c r="AA54" s="46"/>
    </row>
    <row r="55" spans="1:27" ht="12.75">
      <c r="A55" s="46"/>
      <c r="B55" s="105"/>
      <c r="C55" s="105"/>
      <c r="D55" s="45"/>
      <c r="E55" s="105"/>
      <c r="F55" s="45"/>
      <c r="G55" s="105"/>
      <c r="H55" s="103"/>
      <c r="I55" s="106"/>
      <c r="J55" s="46"/>
      <c r="K55" s="46"/>
      <c r="L55" s="46"/>
      <c r="M55" s="46"/>
      <c r="N55" s="46"/>
      <c r="O55" s="46"/>
      <c r="P55" s="46"/>
      <c r="Q55" s="46"/>
      <c r="U55" s="46"/>
      <c r="V55" s="46"/>
      <c r="W55" s="46"/>
      <c r="X55" s="46"/>
      <c r="Y55" s="46"/>
      <c r="Z55" s="46"/>
      <c r="AA55" s="46"/>
    </row>
    <row r="56" spans="1:27" ht="12.75">
      <c r="A56" s="46"/>
      <c r="B56" s="75"/>
      <c r="C56" s="75"/>
      <c r="D56" s="75"/>
      <c r="E56" s="75"/>
      <c r="F56" s="75"/>
      <c r="G56" s="75"/>
      <c r="H56" s="112"/>
      <c r="I56" s="111"/>
      <c r="J56" s="46"/>
      <c r="K56" s="46"/>
      <c r="L56" s="46"/>
      <c r="M56" s="46"/>
      <c r="N56" s="46"/>
      <c r="O56" s="46"/>
      <c r="P56" s="46"/>
      <c r="Q56" s="46"/>
      <c r="U56" s="46"/>
      <c r="V56" s="46"/>
      <c r="W56" s="46"/>
      <c r="X56" s="46"/>
      <c r="Y56" s="68"/>
      <c r="Z56" s="46"/>
      <c r="AA56" s="46"/>
    </row>
    <row r="57" spans="1:27" ht="12.75">
      <c r="A57" s="46"/>
      <c r="B57" s="75"/>
      <c r="C57" s="75"/>
      <c r="D57" s="75"/>
      <c r="E57" s="75"/>
      <c r="F57" s="75"/>
      <c r="G57" s="75"/>
      <c r="H57" s="75"/>
      <c r="I57" s="75"/>
      <c r="J57" s="46"/>
      <c r="K57" s="46"/>
      <c r="L57" s="46"/>
      <c r="M57" s="46"/>
      <c r="N57" s="46"/>
      <c r="O57" s="46"/>
      <c r="P57" s="46"/>
      <c r="Q57" s="46"/>
      <c r="U57" s="46"/>
      <c r="V57" s="46"/>
      <c r="W57" s="46"/>
      <c r="X57" s="46"/>
      <c r="Y57" s="68"/>
      <c r="Z57" s="46"/>
      <c r="AA57" s="46"/>
    </row>
    <row r="58" spans="1:25" ht="12.75">
      <c r="A58" s="46"/>
      <c r="B58" s="46"/>
      <c r="C58" s="46"/>
      <c r="D58" s="46"/>
      <c r="E58" s="46"/>
      <c r="F58" s="46"/>
      <c r="G58" s="46"/>
      <c r="H58" s="46"/>
      <c r="I58" s="46"/>
      <c r="Y58" s="68"/>
    </row>
    <row r="59" spans="1:9" ht="12.75">
      <c r="A59" s="46"/>
      <c r="B59" s="46"/>
      <c r="C59" s="46"/>
      <c r="D59" s="46"/>
      <c r="E59" s="46"/>
      <c r="F59" s="46"/>
      <c r="G59" s="46"/>
      <c r="H59" s="46"/>
      <c r="I59" s="46"/>
    </row>
  </sheetData>
  <sheetProtection/>
  <mergeCells count="1">
    <mergeCell ref="B2:I2"/>
  </mergeCells>
  <printOptions/>
  <pageMargins left="0.25" right="0.56" top="0.25" bottom="0.24" header="0.25" footer="0.24"/>
  <pageSetup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獫票楧栮捯洀鉭曮㞱Û뜰⠲쎔딁烊皭〼፥ᙼ䕸忤઱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</dc:creator>
  <cp:keywords/>
  <dc:description/>
  <cp:lastModifiedBy>Roth, Birgit</cp:lastModifiedBy>
  <cp:lastPrinted>2010-05-06T09:30:40Z</cp:lastPrinted>
  <dcterms:created xsi:type="dcterms:W3CDTF">2008-03-18T19:27:37Z</dcterms:created>
  <dcterms:modified xsi:type="dcterms:W3CDTF">2017-06-21T05:18:39Z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-909982830</vt:i4>
  </property>
  <property fmtid="{D5CDD505-2E9C-101B-9397-08002B2CF9AE}" pid="3" name="_EmailSubject">
    <vt:lpwstr>fausti</vt:lpwstr>
  </property>
  <property fmtid="{D5CDD505-2E9C-101B-9397-08002B2CF9AE}" pid="4" name="_AuthorEmail">
    <vt:lpwstr>angeheuert@t-online.de</vt:lpwstr>
  </property>
  <property fmtid="{D5CDD505-2E9C-101B-9397-08002B2CF9AE}" pid="5" name="_AuthorEmailDisplayName">
    <vt:lpwstr>Simone Heuer</vt:lpwstr>
  </property>
  <property fmtid="{D5CDD505-2E9C-101B-9397-08002B2CF9AE}" pid="6" name="_ReviewingToolsShownOnce">
    <vt:lpwstr/>
  </property>
</Properties>
</file>